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DF0" lockStructure="1"/>
  <bookViews>
    <workbookView xWindow="-120" yWindow="-120" windowWidth="20730" windowHeight="11160" tabRatio="601"/>
  </bookViews>
  <sheets>
    <sheet name="IMCY" sheetId="1" r:id="rId1"/>
    <sheet name="Hoja1" sheetId="2" r:id="rId2"/>
  </sheets>
  <definedNames>
    <definedName name="_xlnm._FilterDatabase" localSheetId="0" hidden="1">IMCY!$AY$12:$AZ$110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68" i="1" l="1"/>
  <c r="BF38" i="1" l="1"/>
  <c r="BB109" i="1" l="1"/>
  <c r="BE68" i="1"/>
  <c r="BD68" i="1"/>
  <c r="BE91" i="1"/>
  <c r="BF91" i="1" s="1"/>
  <c r="BD91" i="1"/>
  <c r="BE57" i="1"/>
  <c r="BF57" i="1" s="1"/>
  <c r="BD57" i="1"/>
  <c r="BE39" i="1"/>
  <c r="BD39" i="1"/>
  <c r="BE38" i="1"/>
  <c r="BD38" i="1"/>
  <c r="BD15" i="1"/>
  <c r="BC109" i="1"/>
  <c r="BA109" i="1"/>
  <c r="BE98" i="1"/>
  <c r="BD98" i="1"/>
  <c r="BE95" i="1"/>
  <c r="BD95" i="1"/>
  <c r="BF25" i="1"/>
  <c r="BE25" i="1"/>
  <c r="BD25" i="1"/>
  <c r="BE15" i="1"/>
  <c r="AN35" i="1"/>
  <c r="BF95" i="1" l="1"/>
  <c r="BD109" i="1"/>
  <c r="BF39" i="1"/>
  <c r="BF98" i="1"/>
  <c r="BF15" i="1"/>
  <c r="AN101" i="1"/>
  <c r="AN98" i="1"/>
  <c r="AN95" i="1"/>
  <c r="R68" i="1"/>
  <c r="S68" i="1" s="1"/>
  <c r="R95" i="1"/>
  <c r="S95" i="1" s="1"/>
  <c r="R91" i="1"/>
  <c r="S91" i="1" s="1"/>
  <c r="R88" i="1"/>
  <c r="S88" i="1" s="1"/>
  <c r="R63" i="1"/>
  <c r="S63" i="1" s="1"/>
  <c r="AN59" i="1"/>
  <c r="R57" i="1" s="1"/>
  <c r="S57" i="1" s="1"/>
  <c r="R38" i="1"/>
  <c r="S38" i="1" s="1"/>
  <c r="AN25" i="1"/>
  <c r="AN32" i="1"/>
  <c r="R15" i="1"/>
  <c r="S15" i="1" s="1"/>
  <c r="S39" i="1" l="1"/>
  <c r="R98" i="1"/>
  <c r="S98" i="1" s="1"/>
  <c r="R25" i="1"/>
  <c r="S25" i="1" s="1"/>
  <c r="S109" i="1" s="1"/>
  <c r="CR15" i="1"/>
  <c r="CS15" i="1"/>
  <c r="CR25" i="1"/>
  <c r="CS25" i="1"/>
  <c r="CR38" i="1"/>
  <c r="CS38" i="1"/>
  <c r="CR39" i="1"/>
  <c r="CS39" i="1"/>
  <c r="CR57" i="1"/>
  <c r="CS57" i="1"/>
  <c r="CR67" i="1"/>
  <c r="CS67" i="1"/>
  <c r="CT67" i="1" s="1"/>
  <c r="CR68" i="1"/>
  <c r="CS68" i="1"/>
  <c r="CR88" i="1"/>
  <c r="CS88" i="1"/>
  <c r="CT88" i="1" s="1"/>
  <c r="CR91" i="1"/>
  <c r="CS91" i="1"/>
  <c r="CR93" i="1"/>
  <c r="CS93" i="1"/>
  <c r="CS94" i="1"/>
  <c r="CR95" i="1"/>
  <c r="CS95" i="1"/>
  <c r="CR98" i="1"/>
  <c r="CS98" i="1"/>
  <c r="AR104" i="1"/>
  <c r="AR97" i="1"/>
  <c r="AR85" i="1"/>
  <c r="AR84" i="1"/>
  <c r="AR83" i="1"/>
  <c r="AR77" i="1"/>
  <c r="AR76" i="1"/>
  <c r="AR109" i="1" s="1"/>
  <c r="AR39" i="1"/>
  <c r="AR17" i="1"/>
  <c r="AR16" i="1"/>
  <c r="CT95" i="1" l="1"/>
  <c r="CT91" i="1"/>
  <c r="CT57" i="1"/>
  <c r="CT38" i="1"/>
  <c r="CT15" i="1"/>
  <c r="CT98" i="1"/>
  <c r="CT93" i="1"/>
  <c r="CT68" i="1"/>
  <c r="CT39" i="1"/>
  <c r="CT25" i="1"/>
  <c r="C90" i="2"/>
  <c r="CS109" i="1" l="1"/>
  <c r="CR109" i="1"/>
  <c r="CT109" i="1" l="1"/>
  <c r="CK109" i="1" l="1"/>
  <c r="CL109" i="1"/>
  <c r="CN109" i="1"/>
  <c r="CM109" i="1"/>
  <c r="CO109" i="1" l="1"/>
  <c r="CF109" i="1" l="1"/>
  <c r="CG109" i="1" l="1"/>
  <c r="CI109" i="1" l="1"/>
  <c r="CH109" i="1"/>
  <c r="CJ109" i="1" l="1"/>
  <c r="AE109" i="1" l="1"/>
  <c r="Y109" i="1" l="1"/>
  <c r="CB109" i="1" l="1"/>
  <c r="CA109" i="1"/>
  <c r="AC109" i="1"/>
  <c r="CC109" i="1" l="1"/>
  <c r="CD109" i="1"/>
  <c r="CE109" i="1" l="1"/>
  <c r="BW109" i="1" l="1"/>
  <c r="BV109" i="1"/>
  <c r="BY109" i="1" l="1"/>
  <c r="BX109" i="1"/>
  <c r="BZ109" i="1" l="1"/>
  <c r="BQ109" i="1"/>
  <c r="BS109" i="1" l="1"/>
  <c r="CY95" i="1"/>
  <c r="BG109" i="1"/>
  <c r="BL109" i="1"/>
  <c r="BH109" i="1" l="1"/>
  <c r="BM109" i="1"/>
  <c r="BE109" i="1"/>
  <c r="BI109" i="1"/>
  <c r="BN109" i="1"/>
  <c r="BJ109" i="1"/>
  <c r="AK109" i="1" l="1"/>
  <c r="AA109" i="1"/>
  <c r="BR109" i="1"/>
  <c r="BF109" i="1"/>
  <c r="BK109" i="1"/>
  <c r="BO109" i="1" l="1"/>
  <c r="BP109" i="1" s="1"/>
  <c r="AG109" i="1"/>
  <c r="BT109" i="1"/>
  <c r="BU109" i="1" s="1"/>
</calcChain>
</file>

<file path=xl/comments1.xml><?xml version="1.0" encoding="utf-8"?>
<comments xmlns="http://schemas.openxmlformats.org/spreadsheetml/2006/main">
  <authors>
    <author>PLANEACION</author>
    <author>Jose</author>
    <author>JOSELUIS</author>
  </authors>
  <commentList>
    <comment ref="O38" authorId="0">
      <text>
        <r>
          <rPr>
            <b/>
            <sz val="9"/>
            <color indexed="81"/>
            <rFont val="Tahoma"/>
            <family val="2"/>
          </rPr>
          <t>PLANEACION:</t>
        </r>
        <r>
          <rPr>
            <sz val="9"/>
            <color indexed="81"/>
            <rFont val="Tahoma"/>
            <family val="2"/>
          </rPr>
          <t xml:space="preserve">
20 graduados (7 por proceso y 13 por homologacion gestion)</t>
        </r>
      </text>
    </comment>
    <comment ref="X38" authorId="1">
      <text>
        <r>
          <rPr>
            <b/>
            <sz val="9"/>
            <color indexed="81"/>
            <rFont val="Tahoma"/>
            <family val="2"/>
          </rPr>
          <t>Jose:</t>
        </r>
        <r>
          <rPr>
            <sz val="9"/>
            <color indexed="81"/>
            <rFont val="Tahoma"/>
            <family val="2"/>
          </rPr>
          <t xml:space="preserve">
O la actividad esta mal o el cumplimiento de la meta esta mal</t>
        </r>
      </text>
    </comment>
    <comment ref="AP38" authorId="2">
      <text>
        <r>
          <rPr>
            <b/>
            <sz val="12"/>
            <color indexed="81"/>
            <rFont val="Tahoma"/>
            <family val="2"/>
          </rPr>
          <t>JOSELUIS: indicar el resultado
Esta actividad no tiene avance</t>
        </r>
      </text>
    </comment>
    <comment ref="AP53" authorId="2">
      <text>
        <r>
          <rPr>
            <b/>
            <sz val="12"/>
            <color indexed="81"/>
            <rFont val="Tahoma"/>
            <family val="2"/>
          </rPr>
          <t xml:space="preserve">JOSELUIS: Indicar el resultado
</t>
        </r>
        <r>
          <rPr>
            <sz val="9"/>
            <color indexed="81"/>
            <rFont val="Tahoma"/>
            <family val="2"/>
          </rPr>
          <t xml:space="preserve">
</t>
        </r>
      </text>
    </comment>
    <comment ref="AP55" authorId="2">
      <text>
        <r>
          <rPr>
            <b/>
            <sz val="9"/>
            <color indexed="81"/>
            <rFont val="Tahoma"/>
            <family val="2"/>
          </rPr>
          <t>JOSELUIS:</t>
        </r>
        <r>
          <rPr>
            <sz val="9"/>
            <color indexed="81"/>
            <rFont val="Tahoma"/>
            <family val="2"/>
          </rPr>
          <t xml:space="preserve">
JOSELUIS: Indicar el resultado
</t>
        </r>
      </text>
    </comment>
    <comment ref="AP56" authorId="2">
      <text>
        <r>
          <rPr>
            <b/>
            <sz val="9"/>
            <color indexed="81"/>
            <rFont val="Tahoma"/>
            <family val="2"/>
          </rPr>
          <t>JOSELUIS:</t>
        </r>
        <r>
          <rPr>
            <sz val="9"/>
            <color indexed="81"/>
            <rFont val="Tahoma"/>
            <family val="2"/>
          </rPr>
          <t xml:space="preserve">
JOSELUIS: Indicar el resultado
</t>
        </r>
      </text>
    </comment>
    <comment ref="AL75" authorId="0">
      <text>
        <r>
          <rPr>
            <b/>
            <sz val="9"/>
            <color indexed="81"/>
            <rFont val="Tahoma"/>
            <family val="2"/>
          </rPr>
          <t>PLANEACION:</t>
        </r>
        <r>
          <rPr>
            <sz val="9"/>
            <color indexed="81"/>
            <rFont val="Tahoma"/>
            <family val="2"/>
          </rPr>
          <t xml:space="preserve">
Diseño de piezas publicitarias , videos, registro fotografico,Pautas publicitarias
</t>
        </r>
      </text>
    </comment>
  </commentList>
</comments>
</file>

<file path=xl/sharedStrings.xml><?xml version="1.0" encoding="utf-8"?>
<sst xmlns="http://schemas.openxmlformats.org/spreadsheetml/2006/main" count="405" uniqueCount="319">
  <si>
    <r>
      <rPr>
        <b/>
        <sz val="12"/>
        <color rgb="FF000000"/>
        <rFont val="Arial"/>
        <family val="2"/>
      </rPr>
      <t>VISION</t>
    </r>
    <r>
      <rPr>
        <sz val="12"/>
        <color rgb="FF000000"/>
        <rFont val="Arial"/>
        <family val="2"/>
      </rPr>
      <t>: 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</si>
  <si>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rPr>
        <b/>
        <sz val="12"/>
        <color rgb="FF000000"/>
        <rFont val="Arial"/>
        <family val="2"/>
      </rPr>
      <t>OBJETIVO GENERAL</t>
    </r>
    <r>
      <rPr>
        <sz val="12"/>
        <color rgb="FF000000"/>
        <rFont val="Arial"/>
        <family val="2"/>
      </rPr>
      <t>: Generar las condiciones de desarrollo sustentable que permita avanzar en la construcción de un municipio pacífico, incluyente, competitivo, educador e integrado territorialmente con oportunidades para la gente.</t>
    </r>
  </si>
  <si>
    <r>
      <rPr>
        <b/>
        <sz val="12"/>
        <color rgb="FF000000"/>
        <rFont val="Arial"/>
        <family val="2"/>
      </rPr>
      <t>LINEA ESTRATEGICA</t>
    </r>
    <r>
      <rPr>
        <sz val="12"/>
        <color rgb="FF000000"/>
        <rFont val="Arial"/>
        <family val="2"/>
      </rPr>
      <t>: Yumbo Territorio de Oportunidades para la movilidad social.</t>
    </r>
  </si>
  <si>
    <r>
      <rPr>
        <b/>
        <sz val="12"/>
        <color rgb="FF000000"/>
        <rFont val="Arial"/>
        <family val="2"/>
      </rPr>
      <t>OBJETIVO ESTRATEGICO</t>
    </r>
    <r>
      <rPr>
        <sz val="12"/>
        <color rgb="FF000000"/>
        <rFont val="Arial"/>
        <family val="2"/>
      </rPr>
      <t>: Generar las oportunidades de Desarrollo Humano Integral para superar las brechas de la pobreza y avanzar en la inclusión y movilidad social.</t>
    </r>
  </si>
  <si>
    <r>
      <rPr>
        <b/>
        <sz val="12"/>
        <color rgb="FF000000"/>
        <rFont val="Arial"/>
        <family val="2"/>
      </rPr>
      <t>ESTRATEGIA</t>
    </r>
    <r>
      <rPr>
        <sz val="12"/>
        <color rgb="FF000000"/>
        <rFont val="Arial"/>
        <family val="2"/>
      </rPr>
      <t xml:space="preserve">: Ampliar la oferta social para la atención de la población vulnerable promoviendo la movilidad social. </t>
    </r>
  </si>
  <si>
    <r>
      <rPr>
        <b/>
        <sz val="12"/>
        <color rgb="FF000000"/>
        <rFont val="Arial"/>
        <family val="2"/>
      </rPr>
      <t>OBEJTIVOS ESPECIFICOS</t>
    </r>
    <r>
      <rPr>
        <sz val="12"/>
        <color rgb="FF000000"/>
        <rFont val="Arial"/>
        <family val="2"/>
      </rPr>
      <t>:
- Vincular la población a través de las diferentes expresiones y manifestaciones artísticas y culturales, permitiendo fortalecer la identidad cultural y generando oportunidades de equidad.</t>
    </r>
  </si>
  <si>
    <t>SECTOR</t>
  </si>
  <si>
    <t>PROGRAMA</t>
  </si>
  <si>
    <t>SUBPROGRAMA</t>
  </si>
  <si>
    <t xml:space="preserve">META PRODUCTO </t>
  </si>
  <si>
    <t>TIPO DE META Incremento, Reducción o Mantenimiento</t>
  </si>
  <si>
    <t>INDICADORES</t>
  </si>
  <si>
    <t xml:space="preserve">ACTIVIDADES </t>
  </si>
  <si>
    <t>SECRETARIA RESPONSABLE / CORRESPONSABLE (S)</t>
  </si>
  <si>
    <t>FUNCIONARIO (S) RESPONSABLE (S)</t>
  </si>
  <si>
    <t>PROYECTO</t>
  </si>
  <si>
    <t>OBSERVACIONES</t>
  </si>
  <si>
    <t>INDICADOR</t>
  </si>
  <si>
    <t>LINEA BASE 2015</t>
  </si>
  <si>
    <t>CANTIDAD DEL CUATRIENIO</t>
  </si>
  <si>
    <t xml:space="preserve">Yumbo, territorio de oportunidades culturales </t>
  </si>
  <si>
    <t>Infraestructura artística y cultural para la gente</t>
  </si>
  <si>
    <t xml:space="preserve">Adecuar 4 espacios para garantizar el desarrollo artístico y cultural del Instituto Municipal de Cultura, IMCY. </t>
  </si>
  <si>
    <t>MI</t>
  </si>
  <si>
    <t>Número de espacios adecuados</t>
  </si>
  <si>
    <t>IMCY</t>
  </si>
  <si>
    <t>Albeiro Gutierrez Ayala /</t>
  </si>
  <si>
    <t>Meta cumplida en la vigencia 2016</t>
  </si>
  <si>
    <t xml:space="preserve">Formular 1 Plan Municipal de Infraestructura Artística y Cultural. </t>
  </si>
  <si>
    <t>Plan municipal de infraestructura formulado</t>
  </si>
  <si>
    <t xml:space="preserve">Implementar el 100% de la fase de corto plazo del Plan Municipal de Infraestructura Artística y Cultural. </t>
  </si>
  <si>
    <t>Porcentaje de implementación</t>
  </si>
  <si>
    <t>Yumbo, Territorio de Conservación y salvaguardia del Patrimonio Cultural</t>
  </si>
  <si>
    <t xml:space="preserve">Implementar 1 programa para la Gestión, Protección, Salvaguarda y Promoción del Patrimonio Cultural. </t>
  </si>
  <si>
    <t>MM</t>
  </si>
  <si>
    <t>Programa implementado</t>
  </si>
  <si>
    <t>Formación y capacitación artística y cultural para un territorio de paz y oportunidades</t>
  </si>
  <si>
    <t>Número de Graduados en la escuela de Artes Integradas</t>
  </si>
  <si>
    <t xml:space="preserve">Desarrollar 18 talleres de formación artística. </t>
  </si>
  <si>
    <t>Número de talleres de formación artística desarrollados</t>
  </si>
  <si>
    <t xml:space="preserve">Desarrollar 1 Programa de fortalecimiento y promoción artística y cultural.  </t>
  </si>
  <si>
    <t>Programa Desarrollado</t>
  </si>
  <si>
    <t xml:space="preserve">Implementar 1 sistema de seguimiento y evaluación para el mejoramiento continuo de la calidad del proceso formativo institucional </t>
  </si>
  <si>
    <t>Sistema de Seguimiento y evaluación implementado</t>
  </si>
  <si>
    <t>Fomento y difusión artística y cultural para un territorio de oportunidades</t>
  </si>
  <si>
    <t>Número de empresas culturales creadas</t>
  </si>
  <si>
    <t>Implementar 1 programa de promoción y circulación artística y cultural.</t>
  </si>
  <si>
    <t xml:space="preserve"> Programa implementado</t>
  </si>
  <si>
    <t xml:space="preserve">Realizar 4 encuentros Nacionales de Danzas. </t>
  </si>
  <si>
    <t>Número de encuentros de Nacionales de Danzas realizados</t>
  </si>
  <si>
    <t xml:space="preserve">Realizar 4 encuentros Nacionales de Intérpretes de Música Colombiana. </t>
  </si>
  <si>
    <t>Número de encuentros Nacionales de Intérpretes de Música Colombiana realizados</t>
  </si>
  <si>
    <t xml:space="preserve">Realizar 2 encuentros de Teatro.  </t>
  </si>
  <si>
    <t>Número de encuentros de teatro realizados</t>
  </si>
  <si>
    <t>Bibliotecas, espacios de la gente para un territorio de oportunidades</t>
  </si>
  <si>
    <t xml:space="preserve">Fortalecer 4 servicios que presta la Red Publica Biblioteca Municipal. </t>
  </si>
  <si>
    <t>Número de servicios de la red pública de biblioteca municipal fortalecidos</t>
  </si>
  <si>
    <t xml:space="preserve">Desarrollar 1 estrategia para el fomento de los servicios de la Biblioteca Pública Municipal.  </t>
  </si>
  <si>
    <t>Estrategia desarrollada</t>
  </si>
  <si>
    <t>PLAN DE ACCIÓN 2018 - IMCY</t>
  </si>
  <si>
    <t>COSTO ACTIVIDAD</t>
  </si>
  <si>
    <t>N/A</t>
  </si>
  <si>
    <t>1.1. Realizar 3 mantenimientos al sistema de aires acondicionados del Instituto</t>
  </si>
  <si>
    <t xml:space="preserve">2. Cubrir el 100% de las mejoras necesarias requeridas por el Instituto para su funcionalidad (daños ocasionales y reparaciones locativas necesarias no programadas) </t>
  </si>
  <si>
    <t xml:space="preserve">1.1 Desarrollar 1 actividad para la celebracion de la Semana Mayor.                                                                                                                                                                                   </t>
  </si>
  <si>
    <t xml:space="preserve">1.2 Desarrollar 1 actividad para la celebracion del dia de la Municipalidad.                                                                                                                                                                            </t>
  </si>
  <si>
    <t>1.3 Desarrollar 1 actividad para la celebracion del mes del patrimonio.</t>
  </si>
  <si>
    <t>2.1  Realizar 1 actividad para la socializacion de la ley de gestion, proteccion y salvaguardia del patrimonio cultural.</t>
  </si>
  <si>
    <t>2.2 Realizar 1 jornada  para la recuperacion fotografica de la historia municipal "Prestame tu foto"</t>
  </si>
  <si>
    <t>2. Ejecutar el 100% de las actividades para el fortalecimiento de los procesos de la memoria historica del municipio.</t>
  </si>
  <si>
    <t>1. Ejecutar el 40% de las actividades para generacion de conocimiento en la poblacion frente al acervo cultural del municipio.</t>
  </si>
  <si>
    <t>1.4 Desarrollar  4 exposiciones en la sala de exposiciones permanentes.</t>
  </si>
  <si>
    <t>2.4 Realizar 3 Jornadas de sensibilizacion  sobre patrimonio cultural del municipio.</t>
  </si>
  <si>
    <t>2.3 Realizar 5  capacitaciones sobre patrimonio cultural del  municipal.</t>
  </si>
  <si>
    <t>1. Desarrollar 2 Talleres de guitarra</t>
  </si>
  <si>
    <t>2. Desarrollar 2 Taller de bajo</t>
  </si>
  <si>
    <t>3. Desarrollar 2 Taller de danza moderna</t>
  </si>
  <si>
    <t>4. Desarrollar 2 Taller de danza folclorica</t>
  </si>
  <si>
    <t>5. Desarrollar 2 Taller de preballet</t>
  </si>
  <si>
    <t>6. Desarrollar 2 Taller de percucion antillana</t>
  </si>
  <si>
    <t>7. Desarrollar 2 Taller de flauta</t>
  </si>
  <si>
    <t>8. Desarrollar 2 Taller de teatro</t>
  </si>
  <si>
    <t>9. Desarrollar 2 Taller de organeta</t>
  </si>
  <si>
    <t>10. Desarrollar 2 Taller de dibujo y pintura</t>
  </si>
  <si>
    <t>11. Desarrollar 2 Taller de violin</t>
  </si>
  <si>
    <t>12. Desarrollar 2 Taller de tecnica vocal</t>
  </si>
  <si>
    <t>13. Desarrollar 2 Taller de trompeta</t>
  </si>
  <si>
    <t>14. Desarrollar 2 Taller de saxofon</t>
  </si>
  <si>
    <t>15. Desarrollar 2 Taller de clarinete</t>
  </si>
  <si>
    <t>16. Desarrollar 2 Taller de bateria</t>
  </si>
  <si>
    <t>17. Desarrollar 2 Taller de manualidades</t>
  </si>
  <si>
    <t>18. Desarrollar 2 Taller de percucion folclorica</t>
  </si>
  <si>
    <t>1. Desarrollar  2 actividad para la promocion de lectura  en la primera infancia</t>
  </si>
  <si>
    <t>1.1 Realizar 9 actividades de "goticas de lectura" en la biblioteca</t>
  </si>
  <si>
    <t>1.2 Realizar 9 actividades de "Visitas guiadas" en la biblioteca</t>
  </si>
  <si>
    <t>2. Mantener las actividades de lectura estipúladas por el programa nacional de lectura "Leer es mi cuento"</t>
  </si>
  <si>
    <t xml:space="preserve">3.3. Emitr 50 boletines de prensa anuales </t>
  </si>
  <si>
    <t xml:space="preserve">3. Desarrollar el 100% del  componente de Difusion institucional </t>
  </si>
  <si>
    <t>3.4 Realizar 36 acciones para la difusion de las actividades que desarrolla el instituto municipal de cultura.</t>
  </si>
  <si>
    <t>3.5. Desarrollar 1 informe de evaluacion sobre la gestion de comunicacion del Instituto (Encuestas de Comunicacion aplicada en diferentes Actividades misionales)</t>
  </si>
  <si>
    <t>5.1 Desarrollar 48 actividades de Cinestres</t>
  </si>
  <si>
    <t>6. Apoyar 5 grupo artisticos y/o culturales para la circulacion a eventos de embergadura nacional</t>
  </si>
  <si>
    <t>1. Realizar mantenimiento al 100% de instrumentos musicales y mobiliario que se prioricen.</t>
  </si>
  <si>
    <t>ACTIVIDAD</t>
  </si>
  <si>
    <t>Mantenimiento Mejoramiento y Construccion de la Infraestructura Artistica y Cultural en el Municipio de Yumbo, Valle del
Cauca, Occidente</t>
  </si>
  <si>
    <t>Recuperación de la Identidad Cultural y la Memoria Historica del Municipio de Yumbo, Valle del Cauca, Occidente</t>
  </si>
  <si>
    <t>Fortalecimiento de los Procesos de Formacion y Capacitacion Artistica y Cultural en el Municipio de Yumbo, Valle del
Cauca, Occidente</t>
  </si>
  <si>
    <t>Fortalecimiento de los Procesos de Fomento, Difusion y Circulacion Artistica y Cultural del Municipio de Yumbo, Valle del Cauca, Occidente</t>
  </si>
  <si>
    <t>Fortalecimiento de los Servicios Ofrecidos por la Biblioteca Publica del Municipio de Yumbo, Valle del Cauca, Occidente</t>
  </si>
  <si>
    <t>5.2 Desarrollar 144 actividades de Divercine</t>
  </si>
  <si>
    <t>5.3 Apoyar  2 Encuentros de melomanos.</t>
  </si>
  <si>
    <t>3.6 Apoyar 35 programas radiales (Noti-Cultural) donde se promociona los eventos y actividades de interés cultural del Municipio de Yumbo</t>
  </si>
  <si>
    <t xml:space="preserve">1.Realizar Alimentacion del software academico 2 veces al año </t>
  </si>
  <si>
    <t>2. Realizar 1 soporte a sofware academico.</t>
  </si>
  <si>
    <t>3. Desarollar el 100% del componente de promocion artistico y cultural.</t>
  </si>
  <si>
    <t xml:space="preserve">3.1 Realizar 2 muestras artisticas para los estudiantes de los talleres de formacion </t>
  </si>
  <si>
    <t>2. Realizar 1 dotacion de instrumentos musicales a los programas y procesos de formacion artisticos que lo requiera.</t>
  </si>
  <si>
    <t>3.2 Realizar 1 actividad para el encuentro de egresados.</t>
  </si>
  <si>
    <t>5. Desarrollar 6 actividades para la promocion de la cultural en el municipio de Yumbo</t>
  </si>
  <si>
    <t>5.4 Desarrollar 8 actividades de Cultura ciudadana (Ambiental, socio familiar y ciudadana)</t>
  </si>
  <si>
    <t>5.6 Desarrollar 1 actividad para promocionar la salsa en nuestro municipio (BAILALO)</t>
  </si>
  <si>
    <t>POND%</t>
  </si>
  <si>
    <t>POND %</t>
  </si>
  <si>
    <t>CANTIDAD EJECUTADA A DIC 2016</t>
  </si>
  <si>
    <t>CANTIDAD EJECUTADA A DIC 2017</t>
  </si>
  <si>
    <t>4. Desarrollar 1 actividad para la celebracion del  Dia del idioma y dia internaconal del libro y derechos de autor</t>
  </si>
  <si>
    <t>2.3 Desarrollar  5 servicios continuos, dirigidos a facilitar el acceso a la informacion academica y de ocio  mediante recursos  fisicos y digitales</t>
  </si>
  <si>
    <t>AVANCE %</t>
  </si>
  <si>
    <t>FECHA TERMINACION DE LA ACTIVIDAD</t>
  </si>
  <si>
    <t>MEDIOS DE VERIFICACION</t>
  </si>
  <si>
    <t>VIABILIDAD</t>
  </si>
  <si>
    <t>RECURSOS</t>
  </si>
  <si>
    <t>CODIGO</t>
  </si>
  <si>
    <t>NOMBRE</t>
  </si>
  <si>
    <t>HOMOLOGACION CUENTAS IMCY</t>
  </si>
  <si>
    <t>APROPIACIÓN
INICIAL</t>
  </si>
  <si>
    <t>TOTALES</t>
  </si>
  <si>
    <t>% DE EJECUCION</t>
  </si>
  <si>
    <t>APROPIACION DEFINITIVA MAYO 30</t>
  </si>
  <si>
    <t>EJECUCION DE RECURSOS A MAYO 30</t>
  </si>
  <si>
    <t>TOTAL  APROPIACION META A MAYO 30</t>
  </si>
  <si>
    <t>TOTAL EJECUCION META A MAYO 30</t>
  </si>
  <si>
    <t>CANTIDAD EJECUTADA A JUNIO 30</t>
  </si>
  <si>
    <t>% EJECUCION META A JUNIO 30</t>
  </si>
  <si>
    <t>% EJECUCION META A MAYO 30</t>
  </si>
  <si>
    <t>APROPIACION DEFINITIVA JUNIO 30</t>
  </si>
  <si>
    <t>EJECUCION DE RECURSOS A JUNIO 30</t>
  </si>
  <si>
    <t>TOTAL  APROPIACION META A JUNIO 30</t>
  </si>
  <si>
    <t>TOTAL EJECUCION META A JUNIO 30</t>
  </si>
  <si>
    <t>CANTIDAD EJECUTADA A MARZO 31</t>
  </si>
  <si>
    <t>CANTIDAD EJECUTADA A ABRIL 30</t>
  </si>
  <si>
    <t>CANTIDAD EJECUTADA A MAYO 30</t>
  </si>
  <si>
    <t>APROPIACION DEFINITIVA JULIO 30</t>
  </si>
  <si>
    <t>EJECUCION DE RECURSOS A JULIO 30</t>
  </si>
  <si>
    <t>TOTAL  APROPIACION META A JULIO 30</t>
  </si>
  <si>
    <t>TOTAL EJECUCION META A JULIO 30</t>
  </si>
  <si>
    <t>% EJECUCION META A JULIO 30</t>
  </si>
  <si>
    <t>CANTIDAD EJECUTADA A JULIO 30</t>
  </si>
  <si>
    <t>CANTIDAD EJECUTADA A AGOSTO 30</t>
  </si>
  <si>
    <t>APROPIACION DEFINITIVA AGOSTO 30</t>
  </si>
  <si>
    <t>EJECUCION DE RECURSOS A AGOSTO 30</t>
  </si>
  <si>
    <t>TOTAL  APROPIACION META A AGOSTO 30</t>
  </si>
  <si>
    <t>TOTAL EJECUCION META A AGOSTO 30</t>
  </si>
  <si>
    <t>% EJECUCION META A AGOSTO 30</t>
  </si>
  <si>
    <t>CANTIDAD EJECUTADA A SEPTIEMBRE 30</t>
  </si>
  <si>
    <t>APROPIACION DEFINITIVA SEPTIEMBRE 30</t>
  </si>
  <si>
    <t>EJECUCION DE RECURSOS A SEPTIEMBRE 30</t>
  </si>
  <si>
    <t>TOTAL  APROPIACION META A SEPTIEMBRE 30</t>
  </si>
  <si>
    <t>TOTAL EJECUCION META A SEPTIEMBRE 30</t>
  </si>
  <si>
    <t>% EJECUCION META A SEPTIEMBRE 30</t>
  </si>
  <si>
    <t>CANTIDAD EJECUTADA A OCTUBRE 30</t>
  </si>
  <si>
    <t>CANTIDAD EJECUTADA A NOVIEMBRE 30</t>
  </si>
  <si>
    <t>APROPIACION DEFINITIVA OCTUBRE 31</t>
  </si>
  <si>
    <t>EJECUCION DE RECURSOS A OCTUBRE 31</t>
  </si>
  <si>
    <t>TOTAL  APROPIACION META A OCTUBRE 31</t>
  </si>
  <si>
    <t>TOTAL EJECUCION META A OCTUBRE 31</t>
  </si>
  <si>
    <t>% EJECUCION META A OCTUBRE 31</t>
  </si>
  <si>
    <t>APROPIACION DEFINITIVA NOVIEMBRE 31</t>
  </si>
  <si>
    <t>EJECUCION DE RECURSOS A NOVIEMBRE 31</t>
  </si>
  <si>
    <t>TOTAL  APROPIACION META A NOVIEMBRE 31</t>
  </si>
  <si>
    <t>TOTAL EJECUCION META A NOVIEMBRE 31</t>
  </si>
  <si>
    <t>% EJECUCION META A NOVIEMBRE 31</t>
  </si>
  <si>
    <t>CANTIDAD EJECUTADA A DICIEMBRE 30</t>
  </si>
  <si>
    <t>APROPIACION DEFINITIVA DICIEMBRE 31</t>
  </si>
  <si>
    <t>EJECUCION DE RECURSOS A DICIEMBRE 31</t>
  </si>
  <si>
    <t>TOTAL  APROPIACION META A DICIEMBRE 31</t>
  </si>
  <si>
    <t>TOTAL EJECUCION META A DICIEMBRE 31</t>
  </si>
  <si>
    <t>% EJECUCION META A DICIEMBRE 31</t>
  </si>
  <si>
    <t xml:space="preserve"> </t>
  </si>
  <si>
    <t>PROYECCION 2018</t>
  </si>
  <si>
    <t>COMUNA</t>
  </si>
  <si>
    <t>HABITANTES</t>
  </si>
  <si>
    <t>.</t>
  </si>
  <si>
    <t xml:space="preserve">Aumentar a 45 el número de graduados en la escuela de Artes Integradas. </t>
  </si>
  <si>
    <t>1. Ejecutar al 50% las actividades programadas anualmente en el componente de mantenimiento para la infraestructura artistica y cultural</t>
  </si>
  <si>
    <t>3. Ejecutar al 60% las adecuaciones programadas para la vigencia</t>
  </si>
  <si>
    <t>3.1 Adecuar 1 espacio  para la exhibición de piezas arqueológicas.</t>
  </si>
  <si>
    <t>3.2  Adecuar 1 espacio de formación Artística .</t>
  </si>
  <si>
    <t>4. Ejecutar el 50%  de la modernizacion programada para la fase de corto plazo.</t>
  </si>
  <si>
    <t>4.1 Dotacion de 1 aire acondicionado para las areas de formacion artistica y cultural</t>
  </si>
  <si>
    <t>4.2 Implementar 1 sistemas de vigilancia por monitoreo de camaras</t>
  </si>
  <si>
    <t>5. Ejecutar el 100% de la Rehabilitacion de espacios artisticos y culturales</t>
  </si>
  <si>
    <t>1. Ejecutar  60% de las actividades para generacion de conocimiento en la poblacion frente al acervo cultural del municipio.</t>
  </si>
  <si>
    <t xml:space="preserve">1.1 Desarrollar 1 Apoyo para la celebracion de la Semana Mayor.                                                                                                                                                                                   </t>
  </si>
  <si>
    <t>1.3 Desarrollar 1 actividad para la celebracion del mes del patrimonio. " 3ra Feria del patrimonio Yumbo"</t>
  </si>
  <si>
    <t>1.4 Desarrollar  8 exposiciones en la sala de exposiciones permanentes.</t>
  </si>
  <si>
    <t>1.5 Realizar 1 evento para el reconocimiento del patrimonio vivo municipal " Historia Accion Comunal"</t>
  </si>
  <si>
    <t>1.6 Realizar 1 guion cientifico para las piezas Arqueologicas en posesion del IMCY.</t>
  </si>
  <si>
    <t xml:space="preserve">2.3 Realizar 30  capacitaciones sobre patrimonio Cultural del  Municipal. </t>
  </si>
  <si>
    <t>2.4 Realizar 1  actividad para la celebración "Grito de Independencia"</t>
  </si>
  <si>
    <t>2.5 Desarrollar 1 talleres a jovenes sobre investigacion del patrimonio</t>
  </si>
  <si>
    <t xml:space="preserve">Graduar  9 alumnos de la escuela de Artes Integradas. </t>
  </si>
  <si>
    <t>3.3 Realizar 1 muestra artisticas para los estudiantes de la Escuela de Artes Integradas.</t>
  </si>
  <si>
    <t>3.Realizar 5 reuniones anuales  para el seguimiento a la calidad del proceso de formacion Tecnico laboral</t>
  </si>
  <si>
    <t>4. Realizar 5 reuniones anuales  para el seguimiento a la calidad del proceso de talleres Artisticos y culturales</t>
  </si>
  <si>
    <t>N/A (Meta Cumplida)</t>
  </si>
  <si>
    <t xml:space="preserve">1. Publicar Base de datos de los artistas, gestores y creadores culturales  actualizada al 2018. </t>
  </si>
  <si>
    <t>2. Realizar 1 jornada  de socializacion de la ley de espectaculos publicos  a gestores, creadores  e investigadores del sector cultural.</t>
  </si>
  <si>
    <t>3.1 Realizar 40 actualizaciones a las  carteleras Informativas institucionales del IMCY</t>
  </si>
  <si>
    <t>3.2  Realizar 40 actualizaciones a las  la pagina web institucional del IMCY.</t>
  </si>
  <si>
    <t>4. Realizar 2 comerciales para la promocion institucional.</t>
  </si>
  <si>
    <t>5.5 Desarrollar el  XIII  Concurso Nacional de Danzas en Pareja.</t>
  </si>
  <si>
    <t>7. Generar 25 espacios culturales para la circulacion de los artistas municipales</t>
  </si>
  <si>
    <t>Realizar el XXI encuentro Nacional de Danzas "Nuestra Tierra"</t>
  </si>
  <si>
    <t>Realizar el 26  Encuentro Nacional de Interpretes de Música Colombiana "Julio Cesar Garcia Ayala"</t>
  </si>
  <si>
    <t>Meta cumplida</t>
  </si>
  <si>
    <t>1.Fortalecer el 100 % del servicio de Préstamo externo y Consulta en sala</t>
  </si>
  <si>
    <t>1,1 Incrementar en 50%  los prestamos externo y consulta en sala  de la biblioteca publica municipal.</t>
  </si>
  <si>
    <t>1,2, Realizar sencibilizacion permanente a los usuarios sobre el cuidado de los libros y herramientas de consulta bibliotecaria.</t>
  </si>
  <si>
    <t xml:space="preserve">2.1 Realizar 9 actividades de "Lectura en voz alta" </t>
  </si>
  <si>
    <t>2.2 Realizar 9 actividades de "La hora del cuento" en la biblioteca.</t>
  </si>
  <si>
    <t>3. Desarrollar 3 Jornadas de Tertulias Literaria</t>
  </si>
  <si>
    <t>5 Realizar 1 actividad de vacaciones creativas fin de año.</t>
  </si>
  <si>
    <t xml:space="preserve">6. Desarrollar el 23 Concurso anual del cuento literario. </t>
  </si>
  <si>
    <t>Brindar asistencia para la creacion de 4 empresas culturales.</t>
  </si>
  <si>
    <t>CANTIDAD EJECUTADA A DIC 2018</t>
  </si>
  <si>
    <t>CANTIDAD PROGRAMADA A DIC 2019</t>
  </si>
  <si>
    <t>RESULTADO CORTE</t>
  </si>
  <si>
    <t>Se inició una primera jornada de inscripción la cual  fue desde el 15 de enero hasta el 15 de febrero donde se obtuvo un registro de 198 personas las cuales harán uso del taller para uso adecuado  del tiempo libre.</t>
  </si>
  <si>
    <t>Se inició una primera jornada de inscripción la cual  fue desde el 15 de enero hasta el 15 de febrero donde se obtuvo un registro de 7 personas las cuales harán uso del taller para uso adecuado  del tiempo libre.</t>
  </si>
  <si>
    <t>Se inició una primera jornada de inscripción la cual  fue desde el 15 de enero hasta el 15 de febrero donde se obtuvo un registro de 473 personas las cuales harán uso del taller para uso adecuado  del tiempo libre.</t>
  </si>
  <si>
    <t>Se inició una primera jornada de inscripción la cual  fue desde el 15 de enero hasta el 15 de febrero donde se obtuvo un registro de 48 personas las cuales harán uso del taller para uso adecuado  del tiempo libre.</t>
  </si>
  <si>
    <t>Se inició una primera jornada de inscripción la cual  fue desde el 15 de enero hasta el 15 de febrero donde se obtuvo un registro de 104 personas las cuales harán uso del taller para uso adecuado  del tiempo libre.</t>
  </si>
  <si>
    <t>Se inició una primera jornada de inscripción la cual  fue desde el 15 de enero hasta el 15 de febrero donde se obtuvo un registro de 52 personas las cuales harán uso del taller para uso adecuado  del tiempo libre.</t>
  </si>
  <si>
    <t>Se inició una primera jornada de inscripción la cual  fue desde el 15 de enero hasta el 15 de febrero donde se obtuvo un registro de 26 personas las cuales harán uso del taller para uso adecuado  del tiempo libre.</t>
  </si>
  <si>
    <t>Se inició una primera jornada de inscripción la cual  fue desde el 15 de enero hasta el 15 de febrero donde se obtuvo un registro de 46 personas las cuales harán uso del taller para uso adecuado  del tiempo libre.</t>
  </si>
  <si>
    <t>Se inició una primera jornada de inscripción la cual  fue desde el 15 de enero hasta el 15 de febrero donde se obtuvo un registro de 165 personas las cuales harán uso del taller para uso adecuado  del tiempo libre.</t>
  </si>
  <si>
    <t>Se inició una primera jornada de inscripción la cual  fue desde el 15 de enero hasta el 15 de febrero donde se obtuvo un registro de 323 personas las cuales harán uso del taller para uso adecuado  del tiempo libre.</t>
  </si>
  <si>
    <t>Se inició una primera jornada de inscripción la cual  fue desde el 15 de enero hasta el 15 de febrero donde se obtuvo un registro de 71 personas las cuales harán uso del taller para uso adecuado  del tiempo libre.</t>
  </si>
  <si>
    <t>Se inició una primera jornada de inscripción la cual  fue desde el 15 de enero hasta el 15 de febrero donde se obtuvo un registro de 209 personas las cuales harán uso del taller para uso adecuado  del tiempo libre.</t>
  </si>
  <si>
    <t>Se inició una primera jornada de inscripción la cual  fue desde el 15 de enero hasta el 15 de febrero donde se obtuvo un registro de 13 personas las cuales harán uso del taller para uso adecuado  del tiempo libre.</t>
  </si>
  <si>
    <t>Se inició una primera jornada de inscripción la cual  fue desde el 15 de enero hasta el 15 de febrero donde se obtuvo un registro de 134 personas las cuales harán uso del taller para uso adecuado  del tiempo libre.</t>
  </si>
  <si>
    <t>listados de asistencias y base de datos  schol control</t>
  </si>
  <si>
    <t xml:space="preserve">listados de asistencias </t>
  </si>
  <si>
    <t>Con el objetivo de dar a concer a la poblacion de municpio de yumbo sobre la ley 1185 de 2008 donde se habla de patrimonio cultural de una nacion al igual se habla de patrimonio arqueologico, material, inmaterial y arqueologico a continuacion se relaciona los lugares donde se desarrollo diferentes jornadas para el cumplimiento de esta actividad:
1/ fecha: Marzo 05 2019, lugar; Colegio metropolitano de yumbo, beneficiarios: 54 estudiantes de los grados sexto a once grado.
2/ fecha marzo 11 de 2019, lugar; Colegio san francisco javier, beneficiarios; 105 estudiantes de octavo 1.2.3. grado.
3/Fecha; Marzo 12 de 2019,lugar; Colegio san francisco javier, beneficiarios 261 estudiantes de sexto a noveno grado.
4/Fecha;  Marzo 14 2019, Lugar, Colegio San francisco javier, beneficiarios 164 estudiantes de decimo a once grado.
5/fecha; Marzo 19 2019, Lugar Colegio agape, Beneficiarios 31 estudiantes de grados cuarto y quinto.
6/fecha: Colegio principe de paz, Beneficiarios 28 estudiantes de grado sexto a octavo.</t>
  </si>
  <si>
    <t xml:space="preserve">Generando a la comunidad concienciacion  y recuperacion de la memoria historica de nuestro municpio, se ha  implementado diferentes estrategioas  generadas mediante capacitaciones  con diferentes temas los cuales son Musica para la vida, maleta del cauca, historia de yumbo, maleta arqueologica cultura calima (Guacanda), a continuacion se relacionan, fecha, lugar , tema y cantidad de poblacion beneficiaria.
1/ Fecha; marzo 05 2019 lugar, I. E Antonia Santos, tema; Música para la vida, Cantidad de población beneficiaria; 8 estudiantes del aula Multigradual para sordos.
2/ Fecha; Marzo 8 De 2019, lugar; Gimnasio Julio Yanten, tema; Música para la vida, Cantidad de población beneficiaria;  30 personas adultos del IMDERTY.
3/ Fecha; Marzo 13 de 2019 lugar; Colegio Comfandi  Yumbo, tema; Maleta del cauca, Cantidad de población beneficiaria; 156 estudiantes de primer y segundo grado.
4/ Fecha; Marzo 17 de 2019, lugar; Parque Alfonso López Pumarejo, tema;  Historia de Yumbo, Cantidad de población beneficiaria; 256 personas en general.
5/ Fecha; Marzo 19 de 2019, lugar; Auditorio IMCY, tema; Música para la vida, Cantidad de población beneficiaria; 39 personas adultos guardianes del patrimonio.
6/ Fecha; Marzo 20 de 2019, lugar; Auditorio IMCY, Tema; Maleta arqueológica cultura calima (Guacanda),  Cantidad de población beneficiaria; 112 estudiantes de séptimo, decimo y once grado.
7/ Fecha; Marzo 20 de 2019, lugar; Colegio Comfandi  Yumbo, Tema; Maleta del cauca, Cantidad de población beneficiaria; 165 estudiantes de grado tercero 1.2 y grado cuarto 1 y 2.
8/ Fecha; Marzo 26 de 2019, lugar; Colegio CES KIDS, Tema; Maleta del cauca, Cantidad de población beneficiaria; 44 estudiantes  de tercer a quinto grado.
9/ Fecha; Marzo 27 de 2019, lugar; Colegio Comfandi  Yumbo, Tema; Maleta del cauca, Cantidad de población beneficiaria; 80 estudiantes de grado quinto 1 y 2
10/ Fecha; Marzo 28 de 2019, lugar; Auditorio IMCY, Tema; Maleta Arqueológica  cultura calima (Guacanda), Cantidad de población beneficiaria; 35 personas
</t>
  </si>
  <si>
    <t>2015-768920063-8</t>
  </si>
  <si>
    <t>2015-768920057-6</t>
  </si>
  <si>
    <t>2015-768920050-8
2015-768920050-9</t>
  </si>
  <si>
    <t>2015-768920039-11
2015-768920039-12</t>
  </si>
  <si>
    <t>2015-768920056-9
2015768920056-10</t>
  </si>
  <si>
    <t xml:space="preserve">RP. Construccion, MTO Y adecuacion  </t>
  </si>
  <si>
    <t>APROPIACION DEFINITIVA MARZO 30</t>
  </si>
  <si>
    <t>EJECUCION DE RECURSOS A MARZO30</t>
  </si>
  <si>
    <t>TOTAL  APROPIACION META A MARZO 30</t>
  </si>
  <si>
    <t>TOTAL EJECUCION META A MARZO 30</t>
  </si>
  <si>
    <t>% EJECUCION META A MARZO 30</t>
  </si>
  <si>
    <t xml:space="preserve">EST. CONSTRUCCION, MTO Y ADECUACION </t>
  </si>
  <si>
    <t>RP.SDO/VIG ANTERIOR CONSTRUCCION</t>
  </si>
  <si>
    <t>RP. SDO/2018 BIBLIOTEC</t>
  </si>
  <si>
    <t>RP.SDO/2018 INTERVENTORIA BIBLIOTECA</t>
  </si>
  <si>
    <t>EST.PUB SDO/VIG ANTERIOR CON.</t>
  </si>
  <si>
    <t>RP. IMPLEMENTACION PROTECCION</t>
  </si>
  <si>
    <t>EST. IMPLEMENTACION PROTECCION</t>
  </si>
  <si>
    <t>2.3.01.01.01.39.01.01</t>
  </si>
  <si>
    <t>2.3.01.01.01.39.01.02</t>
  </si>
  <si>
    <t>2.3.01.01.01.39.01.04</t>
  </si>
  <si>
    <t>2.3.01.01.01.39.01.08</t>
  </si>
  <si>
    <t>2.3.01.01.01.39.01.09</t>
  </si>
  <si>
    <t>2.3.01.01.01.39.01.10</t>
  </si>
  <si>
    <t>2.3.05.02.98.01.01</t>
  </si>
  <si>
    <t>2.3.05.02.98.01.02</t>
  </si>
  <si>
    <t>2.3.05.02.98.01.03</t>
  </si>
  <si>
    <t>RP.SDO/VIG ANTERIOR PROTECCION</t>
  </si>
  <si>
    <t>2.3.01.01.03.39.02.01</t>
  </si>
  <si>
    <t>2.3.01.01.03.39.02.02</t>
  </si>
  <si>
    <t>2.3.01.01.03.39.02.03</t>
  </si>
  <si>
    <t xml:space="preserve">RP. MANTENIMIENTO Y FORTALECIMINETO </t>
  </si>
  <si>
    <t xml:space="preserve">EST MANTENIMINEITO Y FORTALECIMIENTO </t>
  </si>
  <si>
    <t>RP.SDO/VIG ANTERIOR MANTENIMIENTO</t>
  </si>
  <si>
    <t>2.3.04.01.98.05.01</t>
  </si>
  <si>
    <t>RP.ESCUELA DE ARTES INTEGRALES</t>
  </si>
  <si>
    <t>2.3.04.01.98.01.01</t>
  </si>
  <si>
    <t>RP.ESCUELA PROCESOS Y PROGRAMAS</t>
  </si>
  <si>
    <t>2.3.04.01.98.01.03</t>
  </si>
  <si>
    <t>2.3.04.01.98.01.04</t>
  </si>
  <si>
    <t>R.A ESCUELA PROCESOS Y PROGRAMAS</t>
  </si>
  <si>
    <t>RP.SDO/VIG ANTERIOR ESCUELA</t>
  </si>
  <si>
    <t>2.3.03.01.98.04.01</t>
  </si>
  <si>
    <t>S.G.P ENCUENTRO NACIONAL  DE MUSICA</t>
  </si>
  <si>
    <t>2.3.03.01.98.04.04</t>
  </si>
  <si>
    <t>SGP DO VIG ANTERIOR ENCUENTRO</t>
  </si>
  <si>
    <t>2.3.03.01.98.04.08</t>
  </si>
  <si>
    <t>EST.SDO/VA IMPLE. PROGRAMA DE</t>
  </si>
  <si>
    <t>2.3.03.01.98.03.01</t>
  </si>
  <si>
    <t>RP.PROMOCION DIFUSION REGISTRO</t>
  </si>
  <si>
    <t>2.3.03.01.98.01.01</t>
  </si>
  <si>
    <t>RP. FORTALECIMIENTO AL FOMENTO</t>
  </si>
  <si>
    <t>2.3.03.01.98.01.02</t>
  </si>
  <si>
    <t>EST.FORTALECIMIENTO AL FOMENTO</t>
  </si>
  <si>
    <t>2.3.03.01.98.01.03</t>
  </si>
  <si>
    <t>RP.SDO/VIG ANTERIOR FORTALECIMIENTO</t>
  </si>
  <si>
    <t>2.3.03.01.98.01.06</t>
  </si>
  <si>
    <t>RA. FORTALECIMIENTO AL FOMENTO</t>
  </si>
  <si>
    <t>FORMATO FO-GA 18</t>
  </si>
  <si>
    <t>Se inició una primera jornada de inscripción la cual  fue desde el 15 de enero hasta el 15 de febrero donde se obtuvo un registro de 75 personas las cuales harán uso del taller para uso adecuado  del tiempo libre. Este taller es externo</t>
  </si>
  <si>
    <t>Se inició una primera jornada de inscripción la cual  fue desde el 15 de enero hasta el 15 de febrero donde se obtuvo un registro de 539 personas las cuales harán uso del taller para uso adecuado  del tiempo libre. Este taller es externo</t>
  </si>
  <si>
    <t>Se inició una primera jornada de inscripción la cual  fue desde el 15 de enero hasta el 15 de febrero donde se obtuvo un registro de 4 personas las cuales harán uso del taller para uso adecuado  del tiempo libre.</t>
  </si>
  <si>
    <t>Se inició una primera jornada de inscripción la cual  fue desde el 15 de enero hasta el 15 de febrero donde se obtuvo un registro de 5 personas las cuales harán uso del taller para uso adecuado  del tiempo libre.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</si>
</sst>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_-;\-* #,##0.00_-;_-* &quot;-&quot;??_-;_-@_-"/>
    <numFmt numFmtId="165" formatCode="_(&quot;$&quot;\ * #,##0.00_);_(&quot;$&quot;\ * \(#,##0.00\);_(&quot;$&quot;\ * &quot;-&quot;??_);_(@_)"/>
    <numFmt numFmtId="166" formatCode="&quot;$&quot;\ #,##0"/>
    <numFmt numFmtId="167" formatCode="_(&quot;$&quot;\ * #,##0_);_(&quot;$&quot;\ * \(#,##0\);_(&quot;$&quot;\ * &quot;-&quot;??_);_(@_)"/>
    <numFmt numFmtId="168" formatCode="0.0%"/>
    <numFmt numFmtId="169" formatCode="0.0"/>
    <numFmt numFmtId="170" formatCode="_(* #,##0.0_);_(* \(#,##0.0\);_(* &quot;-&quot;??_);_(@_)"/>
    <numFmt numFmtId="171" formatCode="_(&quot;$&quot;\ * #,##0.0_);_(&quot;$&quot;\ * \(#,##0.0\);_(&quot;$&quot;\ * &quot;-&quot;??_);_(@_)"/>
    <numFmt numFmtId="172" formatCode="0.00000000000000%"/>
    <numFmt numFmtId="173" formatCode="&quot;$&quot;\ #,##0.00"/>
  </numFmts>
  <fonts count="27" x14ac:knownFonts="1">
    <font>
      <sz val="11"/>
      <color rgb="FF000000"/>
      <name val="Calibri"/>
    </font>
    <font>
      <sz val="11"/>
      <color rgb="FF000000"/>
      <name val="Arial"/>
      <family val="2"/>
    </font>
    <font>
      <b/>
      <sz val="11"/>
      <color rgb="FF000000"/>
      <name val="Calibri"/>
      <family val="2"/>
    </font>
    <font>
      <b/>
      <sz val="12"/>
      <color rgb="FF000000"/>
      <name val="Arial"/>
      <family val="2"/>
    </font>
    <font>
      <sz val="10"/>
      <color rgb="FF000000"/>
      <name val="Arial"/>
      <family val="2"/>
    </font>
    <font>
      <sz val="12"/>
      <color rgb="FF000000"/>
      <name val="Arial"/>
      <family val="2"/>
    </font>
    <font>
      <b/>
      <sz val="10"/>
      <color rgb="FF000000"/>
      <name val="Calibri"/>
      <family val="2"/>
      <scheme val="minor"/>
    </font>
    <font>
      <sz val="10"/>
      <name val="Calibri"/>
      <family val="2"/>
      <scheme val="minor"/>
    </font>
    <font>
      <b/>
      <sz val="16"/>
      <color rgb="FF000000"/>
      <name val="Arial"/>
      <family val="2"/>
    </font>
    <font>
      <sz val="10"/>
      <color rgb="FF000000"/>
      <name val="Arial"/>
      <family val="2"/>
    </font>
    <font>
      <sz val="10"/>
      <name val="Arial"/>
      <family val="2"/>
    </font>
    <font>
      <sz val="11"/>
      <name val="Calibri"/>
      <family val="2"/>
    </font>
    <font>
      <sz val="10"/>
      <name val="Arial"/>
      <family val="2"/>
    </font>
    <font>
      <sz val="11"/>
      <color rgb="FF000000"/>
      <name val="Calibri"/>
      <family val="2"/>
    </font>
    <font>
      <sz val="11"/>
      <color rgb="FF000000"/>
      <name val="Calibri"/>
      <family val="2"/>
    </font>
    <font>
      <sz val="9"/>
      <color indexed="81"/>
      <name val="Tahoma"/>
      <family val="2"/>
    </font>
    <font>
      <b/>
      <sz val="9"/>
      <color indexed="81"/>
      <name val="Tahoma"/>
      <family val="2"/>
    </font>
    <font>
      <b/>
      <sz val="10"/>
      <color rgb="FF000000"/>
      <name val="Arial"/>
      <family val="2"/>
    </font>
    <font>
      <b/>
      <sz val="10"/>
      <name val="Arial"/>
      <family val="2"/>
    </font>
    <font>
      <b/>
      <sz val="11"/>
      <name val="Arial"/>
      <family val="2"/>
    </font>
    <font>
      <b/>
      <sz val="12"/>
      <name val="Arial"/>
      <family val="2"/>
    </font>
    <font>
      <b/>
      <sz val="11"/>
      <color rgb="FF000000"/>
      <name val="Arial"/>
      <family val="2"/>
    </font>
    <font>
      <b/>
      <sz val="9"/>
      <name val="Arial"/>
      <family val="2"/>
    </font>
    <font>
      <sz val="10"/>
      <name val="Arial"/>
      <family val="2"/>
    </font>
    <font>
      <sz val="11"/>
      <name val="Arial"/>
      <family val="2"/>
    </font>
    <font>
      <b/>
      <sz val="12"/>
      <color indexed="81"/>
      <name val="Tahoma"/>
      <family val="2"/>
    </font>
    <font>
      <sz val="10"/>
      <color theme="0"/>
      <name val="Arial"/>
      <family val="2"/>
    </font>
  </fonts>
  <fills count="9">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s>
  <borders count="75">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rgb="FF000000"/>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rgb="FF000000"/>
      </top>
      <bottom/>
      <diagonal/>
    </border>
    <border>
      <left style="thin">
        <color indexed="64"/>
      </left>
      <right/>
      <top style="thin">
        <color indexed="64"/>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s>
  <cellStyleXfs count="7">
    <xf numFmtId="0" fontId="0" fillId="0" borderId="0"/>
    <xf numFmtId="9"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0" fontId="23" fillId="0" borderId="0"/>
    <xf numFmtId="164" fontId="23" fillId="0" borderId="0" applyFont="0" applyFill="0" applyBorder="0" applyAlignment="0" applyProtection="0"/>
    <xf numFmtId="9" fontId="23" fillId="0" borderId="0" applyFont="0" applyFill="0" applyBorder="0" applyAlignment="0" applyProtection="0"/>
  </cellStyleXfs>
  <cellXfs count="714">
    <xf numFmtId="0" fontId="0" fillId="0" borderId="0" xfId="0"/>
    <xf numFmtId="0" fontId="0" fillId="2" borderId="1" xfId="0" applyFont="1" applyFill="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alignment vertical="center"/>
    </xf>
    <xf numFmtId="0" fontId="0" fillId="0" borderId="0" xfId="0" applyFont="1"/>
    <xf numFmtId="0" fontId="0" fillId="0" borderId="0" xfId="0" applyFont="1" applyAlignment="1"/>
    <xf numFmtId="0" fontId="2" fillId="2" borderId="1" xfId="0" applyFont="1" applyFill="1" applyBorder="1" applyAlignment="1">
      <alignment vertical="center"/>
    </xf>
    <xf numFmtId="0" fontId="4" fillId="0" borderId="0" xfId="0" applyFont="1" applyAlignment="1">
      <alignment vertical="center"/>
    </xf>
    <xf numFmtId="0" fontId="1" fillId="2" borderId="1" xfId="0" applyFont="1" applyFill="1" applyBorder="1" applyAlignment="1">
      <alignment vertical="center"/>
    </xf>
    <xf numFmtId="0" fontId="11" fillId="0" borderId="0" xfId="0" applyFont="1" applyAlignment="1">
      <alignment vertical="center"/>
    </xf>
    <xf numFmtId="167" fontId="0" fillId="0" borderId="0" xfId="0" applyNumberFormat="1" applyFont="1" applyAlignment="1">
      <alignment vertical="center"/>
    </xf>
    <xf numFmtId="165" fontId="0" fillId="0" borderId="0" xfId="0" applyNumberFormat="1" applyFont="1" applyAlignment="1">
      <alignment vertical="center"/>
    </xf>
    <xf numFmtId="0" fontId="11" fillId="0" borderId="4" xfId="0" applyFont="1" applyBorder="1" applyAlignment="1">
      <alignment vertical="center"/>
    </xf>
    <xf numFmtId="167" fontId="11" fillId="0" borderId="0" xfId="0" applyNumberFormat="1"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4" fillId="0" borderId="6" xfId="0" applyFont="1" applyBorder="1" applyAlignment="1">
      <alignment horizontal="justify" vertical="center" wrapText="1"/>
    </xf>
    <xf numFmtId="0" fontId="10" fillId="0" borderId="5" xfId="0" applyFont="1" applyBorder="1" applyAlignment="1">
      <alignment horizontal="justify" vertical="center" wrapText="1"/>
    </xf>
    <xf numFmtId="0" fontId="1" fillId="0" borderId="14" xfId="0" applyFont="1" applyBorder="1" applyAlignment="1">
      <alignment horizontal="center" vertical="center" wrapText="1"/>
    </xf>
    <xf numFmtId="0" fontId="10" fillId="0" borderId="5" xfId="0" applyFont="1" applyFill="1" applyBorder="1" applyAlignment="1">
      <alignment horizontal="justify" vertical="center" wrapText="1"/>
    </xf>
    <xf numFmtId="166" fontId="0" fillId="0" borderId="0" xfId="0" applyNumberFormat="1" applyFont="1" applyAlignment="1">
      <alignment vertical="center"/>
    </xf>
    <xf numFmtId="166" fontId="11" fillId="0" borderId="0" xfId="0" applyNumberFormat="1" applyFont="1" applyAlignment="1">
      <alignment vertical="center"/>
    </xf>
    <xf numFmtId="0" fontId="0" fillId="0" borderId="5" xfId="0" applyBorder="1"/>
    <xf numFmtId="0" fontId="14" fillId="0" borderId="5" xfId="0" applyFont="1" applyBorder="1" applyAlignment="1">
      <alignment horizontal="center" vertical="center"/>
    </xf>
    <xf numFmtId="0" fontId="0" fillId="0" borderId="5" xfId="0" applyBorder="1" applyAlignment="1">
      <alignment horizontal="center" vertical="center"/>
    </xf>
    <xf numFmtId="0" fontId="10" fillId="0" borderId="14" xfId="0" applyFont="1" applyFill="1" applyBorder="1" applyAlignment="1">
      <alignment horizontal="justify" vertical="center" wrapText="1"/>
    </xf>
    <xf numFmtId="0" fontId="10" fillId="0" borderId="5" xfId="0" applyFont="1" applyFill="1" applyBorder="1" applyAlignment="1">
      <alignment horizontal="left" vertical="center" wrapText="1"/>
    </xf>
    <xf numFmtId="166" fontId="10" fillId="0" borderId="5" xfId="0" applyNumberFormat="1" applyFont="1" applyFill="1" applyBorder="1" applyAlignment="1">
      <alignment horizontal="center" vertical="center" wrapText="1"/>
    </xf>
    <xf numFmtId="166" fontId="9" fillId="0" borderId="5" xfId="0" applyNumberFormat="1" applyFont="1" applyFill="1" applyBorder="1" applyAlignment="1">
      <alignment horizontal="center" vertical="center" wrapText="1"/>
    </xf>
    <xf numFmtId="43" fontId="11" fillId="0" borderId="0" xfId="3" applyFont="1" applyAlignment="1">
      <alignment vertical="center"/>
    </xf>
    <xf numFmtId="165" fontId="0" fillId="0" borderId="0" xfId="2" applyFont="1" applyAlignment="1">
      <alignment vertical="center"/>
    </xf>
    <xf numFmtId="166" fontId="10" fillId="0" borderId="6" xfId="0" applyNumberFormat="1" applyFont="1" applyFill="1" applyBorder="1" applyAlignment="1">
      <alignment horizontal="center" vertical="center" wrapText="1"/>
    </xf>
    <xf numFmtId="166" fontId="10" fillId="0" borderId="11" xfId="0" applyNumberFormat="1" applyFont="1" applyFill="1" applyBorder="1" applyAlignment="1">
      <alignment horizontal="center" vertical="center" wrapText="1"/>
    </xf>
    <xf numFmtId="0" fontId="0" fillId="0" borderId="0" xfId="0" applyFont="1" applyAlignment="1"/>
    <xf numFmtId="9" fontId="4" fillId="5" borderId="34" xfId="0" applyNumberFormat="1" applyFont="1" applyFill="1" applyBorder="1" applyAlignment="1">
      <alignment horizontal="center" vertical="center" wrapText="1"/>
    </xf>
    <xf numFmtId="166" fontId="10" fillId="0" borderId="20" xfId="0" applyNumberFormat="1" applyFont="1" applyFill="1" applyBorder="1" applyAlignment="1">
      <alignment horizontal="center" vertical="center" wrapText="1"/>
    </xf>
    <xf numFmtId="0" fontId="1"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9" fontId="10" fillId="0" borderId="5" xfId="0" applyNumberFormat="1" applyFont="1" applyFill="1" applyBorder="1" applyAlignment="1">
      <alignment horizontal="center" vertical="center" wrapText="1"/>
    </xf>
    <xf numFmtId="9" fontId="18" fillId="0" borderId="5" xfId="0" applyNumberFormat="1" applyFont="1" applyFill="1" applyBorder="1" applyAlignment="1">
      <alignment horizontal="center" vertical="center" wrapText="1"/>
    </xf>
    <xf numFmtId="9" fontId="19" fillId="0" borderId="5" xfId="0" applyNumberFormat="1" applyFont="1" applyFill="1" applyBorder="1" applyAlignment="1">
      <alignment horizontal="center" vertical="center" wrapText="1"/>
    </xf>
    <xf numFmtId="9" fontId="20" fillId="0" borderId="5" xfId="0" applyNumberFormat="1" applyFont="1" applyFill="1" applyBorder="1" applyAlignment="1">
      <alignment horizontal="center" vertical="center" wrapText="1"/>
    </xf>
    <xf numFmtId="9" fontId="10" fillId="0" borderId="44" xfId="0" applyNumberFormat="1" applyFont="1" applyFill="1" applyBorder="1" applyAlignment="1">
      <alignment horizontal="center" vertical="center" wrapText="1"/>
    </xf>
    <xf numFmtId="9" fontId="18" fillId="0" borderId="44" xfId="0" applyNumberFormat="1" applyFont="1" applyFill="1" applyBorder="1" applyAlignment="1">
      <alignment horizontal="center" vertical="center" wrapText="1"/>
    </xf>
    <xf numFmtId="9" fontId="10" fillId="0" borderId="38" xfId="0" applyNumberFormat="1" applyFont="1" applyFill="1" applyBorder="1" applyAlignment="1">
      <alignment horizontal="center" vertical="center" wrapText="1"/>
    </xf>
    <xf numFmtId="9" fontId="17" fillId="0" borderId="5" xfId="0" applyNumberFormat="1" applyFont="1" applyFill="1" applyBorder="1" applyAlignment="1">
      <alignment horizontal="center" vertical="center" wrapText="1"/>
    </xf>
    <xf numFmtId="9" fontId="10" fillId="0" borderId="1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9" fontId="10" fillId="0" borderId="47" xfId="0" applyNumberFormat="1" applyFont="1" applyFill="1" applyBorder="1" applyAlignment="1">
      <alignment horizontal="center" vertical="center" wrapText="1"/>
    </xf>
    <xf numFmtId="9" fontId="10" fillId="0" borderId="20" xfId="0" applyNumberFormat="1" applyFont="1" applyFill="1" applyBorder="1" applyAlignment="1">
      <alignment horizontal="center" vertical="center" wrapText="1"/>
    </xf>
    <xf numFmtId="9" fontId="19" fillId="0" borderId="20"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9" fontId="18" fillId="0" borderId="47" xfId="0" applyNumberFormat="1" applyFont="1" applyFill="1" applyBorder="1" applyAlignment="1">
      <alignment horizontal="center" vertical="center" wrapText="1"/>
    </xf>
    <xf numFmtId="9" fontId="20" fillId="0" borderId="44" xfId="0" applyNumberFormat="1" applyFont="1" applyFill="1" applyBorder="1" applyAlignment="1">
      <alignment horizontal="center" vertical="center" wrapText="1"/>
    </xf>
    <xf numFmtId="9" fontId="20" fillId="0" borderId="20" xfId="0" applyNumberFormat="1" applyFont="1" applyFill="1" applyBorder="1" applyAlignment="1">
      <alignment horizontal="center" vertical="center" wrapText="1"/>
    </xf>
    <xf numFmtId="9" fontId="19" fillId="0" borderId="14"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xf>
    <xf numFmtId="0" fontId="10" fillId="0" borderId="5"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0" fontId="0" fillId="0" borderId="0" xfId="0" applyFont="1" applyBorder="1" applyAlignment="1">
      <alignment vertical="center"/>
    </xf>
    <xf numFmtId="166" fontId="2" fillId="6" borderId="52" xfId="2" applyNumberFormat="1" applyFont="1" applyFill="1" applyBorder="1" applyAlignment="1">
      <alignment vertical="center"/>
    </xf>
    <xf numFmtId="0" fontId="0" fillId="6" borderId="56" xfId="0" applyFont="1" applyFill="1" applyBorder="1" applyAlignment="1">
      <alignment vertical="center"/>
    </xf>
    <xf numFmtId="0" fontId="22" fillId="0" borderId="5" xfId="0" applyNumberFormat="1" applyFont="1" applyFill="1" applyBorder="1" applyAlignment="1">
      <alignment horizontal="center" vertical="center" wrapText="1"/>
    </xf>
    <xf numFmtId="9" fontId="10" fillId="0" borderId="5" xfId="1"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0" xfId="0" applyFont="1" applyBorder="1" applyAlignment="1">
      <alignment vertical="center"/>
    </xf>
    <xf numFmtId="166" fontId="21" fillId="6" borderId="55" xfId="0" applyNumberFormat="1" applyFont="1" applyFill="1" applyBorder="1" applyAlignment="1">
      <alignment horizontal="center" vertical="center"/>
    </xf>
    <xf numFmtId="165" fontId="21" fillId="6" borderId="52" xfId="2" applyFont="1" applyFill="1" applyBorder="1" applyAlignment="1">
      <alignment horizontal="center" vertical="center"/>
    </xf>
    <xf numFmtId="165" fontId="21" fillId="6" borderId="55" xfId="2" applyFont="1" applyFill="1" applyBorder="1" applyAlignment="1">
      <alignment horizontal="center" vertical="center"/>
    </xf>
    <xf numFmtId="9" fontId="21" fillId="6" borderId="52" xfId="1" applyFont="1" applyFill="1" applyBorder="1" applyAlignment="1">
      <alignment horizontal="center" vertical="center"/>
    </xf>
    <xf numFmtId="9" fontId="20" fillId="0" borderId="47" xfId="0" applyNumberFormat="1" applyFont="1" applyFill="1" applyBorder="1" applyAlignment="1">
      <alignment horizontal="center" vertical="center" wrapText="1"/>
    </xf>
    <xf numFmtId="9" fontId="20" fillId="0" borderId="3" xfId="0" applyNumberFormat="1" applyFont="1" applyFill="1" applyBorder="1" applyAlignment="1">
      <alignment horizontal="center" vertical="center" wrapText="1"/>
    </xf>
    <xf numFmtId="166" fontId="10" fillId="0" borderId="14" xfId="0" applyNumberFormat="1" applyFont="1" applyFill="1" applyBorder="1" applyAlignment="1">
      <alignment horizontal="center" vertical="center" wrapText="1"/>
    </xf>
    <xf numFmtId="0" fontId="4" fillId="0" borderId="5" xfId="0" applyFont="1" applyBorder="1" applyAlignment="1">
      <alignment horizontal="center" vertical="center"/>
    </xf>
    <xf numFmtId="0" fontId="4" fillId="0" borderId="5" xfId="0" applyFont="1" applyFill="1" applyBorder="1" applyAlignment="1">
      <alignment horizontal="center" vertical="center"/>
    </xf>
    <xf numFmtId="166" fontId="10" fillId="0" borderId="19" xfId="0" applyNumberFormat="1" applyFont="1" applyFill="1" applyBorder="1" applyAlignment="1">
      <alignment horizontal="center" vertical="center" wrapText="1"/>
    </xf>
    <xf numFmtId="0" fontId="4" fillId="0" borderId="14" xfId="0" applyFont="1" applyBorder="1" applyAlignment="1">
      <alignment horizontal="justify" vertical="center" wrapText="1"/>
    </xf>
    <xf numFmtId="166" fontId="10" fillId="0" borderId="15" xfId="0" applyNumberFormat="1" applyFont="1" applyFill="1" applyBorder="1" applyAlignment="1">
      <alignment vertical="center" wrapText="1"/>
    </xf>
    <xf numFmtId="0" fontId="18" fillId="0" borderId="5" xfId="0" applyNumberFormat="1" applyFont="1" applyFill="1" applyBorder="1" applyAlignment="1">
      <alignment vertical="center" wrapText="1"/>
    </xf>
    <xf numFmtId="166" fontId="9" fillId="0" borderId="36" xfId="0" applyNumberFormat="1" applyFont="1" applyFill="1" applyBorder="1" applyAlignment="1">
      <alignment horizontal="center" vertical="center" wrapText="1"/>
    </xf>
    <xf numFmtId="9" fontId="4" fillId="0" borderId="5" xfId="1" applyFont="1" applyFill="1" applyBorder="1" applyAlignment="1">
      <alignment horizontal="center" vertical="center" wrapText="1"/>
    </xf>
    <xf numFmtId="9" fontId="10" fillId="0" borderId="48" xfId="0" applyNumberFormat="1" applyFont="1" applyFill="1" applyBorder="1" applyAlignment="1">
      <alignment horizontal="center" vertical="center" wrapText="1"/>
    </xf>
    <xf numFmtId="0" fontId="10" fillId="0" borderId="5" xfId="0" applyFont="1" applyFill="1" applyBorder="1" applyAlignment="1">
      <alignment vertical="center" wrapText="1"/>
    </xf>
    <xf numFmtId="165" fontId="9" fillId="0" borderId="5" xfId="2" applyFont="1" applyFill="1" applyBorder="1" applyAlignment="1">
      <alignment horizontal="center" vertical="center" wrapText="1"/>
    </xf>
    <xf numFmtId="167" fontId="0" fillId="0" borderId="0" xfId="2" applyNumberFormat="1" applyFont="1" applyAlignment="1">
      <alignment vertical="center"/>
    </xf>
    <xf numFmtId="165" fontId="9" fillId="0" borderId="36" xfId="2" applyFont="1" applyFill="1" applyBorder="1" applyAlignment="1">
      <alignment horizontal="center" vertical="center" wrapText="1"/>
    </xf>
    <xf numFmtId="166" fontId="21" fillId="6" borderId="55" xfId="2" applyNumberFormat="1" applyFont="1" applyFill="1" applyBorder="1" applyAlignment="1">
      <alignment horizontal="center" vertical="center"/>
    </xf>
    <xf numFmtId="167" fontId="9" fillId="0" borderId="5" xfId="2" applyNumberFormat="1" applyFont="1" applyFill="1" applyBorder="1" applyAlignment="1">
      <alignment horizontal="center" vertical="center" wrapText="1"/>
    </xf>
    <xf numFmtId="165" fontId="10" fillId="0" borderId="15" xfId="2" applyNumberFormat="1" applyFont="1" applyFill="1" applyBorder="1" applyAlignment="1">
      <alignment horizontal="center" vertical="center" wrapText="1"/>
    </xf>
    <xf numFmtId="165" fontId="10" fillId="0" borderId="19" xfId="2" applyNumberFormat="1" applyFont="1" applyFill="1" applyBorder="1" applyAlignment="1">
      <alignment horizontal="center" vertical="center" wrapText="1"/>
    </xf>
    <xf numFmtId="0" fontId="4" fillId="0" borderId="14" xfId="0" applyFont="1" applyFill="1" applyBorder="1" applyAlignment="1">
      <alignment horizontal="justify" vertical="center" wrapText="1"/>
    </xf>
    <xf numFmtId="0" fontId="4" fillId="0" borderId="14"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0" fillId="0" borderId="0" xfId="0" applyFont="1" applyFill="1" applyAlignment="1">
      <alignment vertical="center"/>
    </xf>
    <xf numFmtId="0" fontId="4" fillId="0" borderId="19" xfId="0" applyFont="1" applyFill="1" applyBorder="1" applyAlignment="1">
      <alignment vertical="center" wrapText="1"/>
    </xf>
    <xf numFmtId="0" fontId="10" fillId="0" borderId="9" xfId="0" applyFont="1" applyFill="1" applyBorder="1" applyAlignment="1">
      <alignment horizontal="center" vertical="center" wrapText="1"/>
    </xf>
    <xf numFmtId="0" fontId="0" fillId="0" borderId="0" xfId="0" applyFont="1" applyFill="1"/>
    <xf numFmtId="0" fontId="0" fillId="0" borderId="0" xfId="0" applyFont="1" applyFill="1" applyAlignment="1"/>
    <xf numFmtId="166" fontId="4" fillId="0" borderId="5"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11" fillId="0" borderId="5" xfId="0" applyFont="1" applyFill="1" applyBorder="1" applyAlignment="1"/>
    <xf numFmtId="0" fontId="11" fillId="0" borderId="21" xfId="0" applyFont="1" applyFill="1" applyBorder="1" applyAlignment="1"/>
    <xf numFmtId="0" fontId="11" fillId="0" borderId="53" xfId="0" applyFont="1" applyFill="1" applyBorder="1" applyAlignment="1"/>
    <xf numFmtId="166" fontId="10" fillId="0" borderId="21" xfId="0" applyNumberFormat="1" applyFont="1" applyFill="1" applyBorder="1" applyAlignment="1">
      <alignment horizontal="center" vertical="center"/>
    </xf>
    <xf numFmtId="166" fontId="10" fillId="0" borderId="5" xfId="0" applyNumberFormat="1" applyFont="1" applyFill="1" applyBorder="1" applyAlignment="1">
      <alignment horizontal="center" vertical="center"/>
    </xf>
    <xf numFmtId="9" fontId="10" fillId="0" borderId="5" xfId="1" applyFont="1" applyFill="1" applyBorder="1" applyAlignment="1">
      <alignment horizontal="center" vertical="center"/>
    </xf>
    <xf numFmtId="165" fontId="10" fillId="0" borderId="5" xfId="2" applyFont="1" applyFill="1" applyBorder="1" applyAlignment="1">
      <alignment horizontal="center" vertical="center"/>
    </xf>
    <xf numFmtId="0" fontId="10" fillId="0" borderId="8" xfId="0" applyFont="1" applyFill="1" applyBorder="1" applyAlignment="1">
      <alignment horizontal="center" vertical="center" wrapText="1"/>
    </xf>
    <xf numFmtId="165" fontId="10" fillId="0" borderId="15" xfId="2" applyFont="1" applyFill="1" applyBorder="1" applyAlignment="1">
      <alignment horizontal="center" vertical="center" wrapText="1"/>
    </xf>
    <xf numFmtId="0" fontId="4" fillId="0" borderId="15" xfId="0" quotePrefix="1" applyFont="1" applyFill="1" applyBorder="1" applyAlignment="1">
      <alignment horizontal="center" vertical="center" wrapText="1"/>
    </xf>
    <xf numFmtId="166" fontId="0" fillId="0" borderId="0" xfId="0" applyNumberFormat="1" applyFont="1" applyFill="1" applyAlignment="1">
      <alignment vertical="center"/>
    </xf>
    <xf numFmtId="0" fontId="0" fillId="0" borderId="4" xfId="0" applyFont="1" applyFill="1" applyBorder="1" applyAlignment="1">
      <alignment vertical="center"/>
    </xf>
    <xf numFmtId="167" fontId="21" fillId="6" borderId="55" xfId="2" applyNumberFormat="1" applyFont="1" applyFill="1" applyBorder="1" applyAlignment="1">
      <alignment horizontal="center" vertical="center"/>
    </xf>
    <xf numFmtId="0" fontId="4" fillId="0" borderId="5" xfId="0" applyFont="1" applyBorder="1" applyAlignment="1">
      <alignment horizontal="center" vertical="center" wrapText="1"/>
    </xf>
    <xf numFmtId="165" fontId="10" fillId="0" borderId="19" xfId="2" applyFont="1" applyFill="1" applyBorder="1" applyAlignment="1">
      <alignment horizontal="center" vertical="center"/>
    </xf>
    <xf numFmtId="0" fontId="9" fillId="0" borderId="19" xfId="0"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9" fontId="18" fillId="0" borderId="15" xfId="0" applyNumberFormat="1" applyFont="1" applyFill="1" applyBorder="1" applyAlignment="1">
      <alignment horizontal="center" vertical="center" wrapText="1"/>
    </xf>
    <xf numFmtId="0" fontId="2" fillId="6" borderId="54" xfId="0" applyFont="1" applyFill="1" applyBorder="1" applyAlignment="1">
      <alignment vertical="center"/>
    </xf>
    <xf numFmtId="0" fontId="2" fillId="6" borderId="55" xfId="0" applyFont="1" applyFill="1" applyBorder="1" applyAlignment="1">
      <alignment vertical="center"/>
    </xf>
    <xf numFmtId="9" fontId="21" fillId="6" borderId="56" xfId="1" applyFont="1" applyFill="1" applyBorder="1" applyAlignment="1">
      <alignment horizontal="center" vertical="center"/>
    </xf>
    <xf numFmtId="165" fontId="21" fillId="6" borderId="56" xfId="2" applyFont="1" applyFill="1" applyBorder="1" applyAlignment="1">
      <alignment horizontal="center" vertical="center"/>
    </xf>
    <xf numFmtId="167" fontId="21" fillId="6" borderId="56" xfId="2" applyNumberFormat="1" applyFont="1" applyFill="1" applyBorder="1" applyAlignment="1">
      <alignment horizontal="center" vertical="center"/>
    </xf>
    <xf numFmtId="167" fontId="9" fillId="0" borderId="14" xfId="0" applyNumberFormat="1" applyFont="1" applyFill="1" applyBorder="1" applyAlignment="1">
      <alignment horizontal="center" vertical="center" wrapText="1"/>
    </xf>
    <xf numFmtId="167" fontId="10" fillId="0" borderId="5" xfId="2" applyNumberFormat="1" applyFont="1" applyFill="1" applyBorder="1" applyAlignment="1">
      <alignment horizontal="center" vertical="center"/>
    </xf>
    <xf numFmtId="167" fontId="10" fillId="0" borderId="5" xfId="0" applyNumberFormat="1" applyFont="1" applyFill="1" applyBorder="1" applyAlignment="1">
      <alignment horizontal="center" vertical="center"/>
    </xf>
    <xf numFmtId="167" fontId="10" fillId="0" borderId="5" xfId="1" applyNumberFormat="1" applyFont="1" applyFill="1" applyBorder="1" applyAlignment="1">
      <alignment horizontal="center" vertical="center"/>
    </xf>
    <xf numFmtId="167" fontId="9" fillId="0" borderId="36" xfId="2" applyNumberFormat="1" applyFont="1" applyFill="1" applyBorder="1" applyAlignment="1">
      <alignment horizontal="center" vertical="center" wrapText="1"/>
    </xf>
    <xf numFmtId="166" fontId="21" fillId="6" borderId="56" xfId="2" applyNumberFormat="1" applyFont="1" applyFill="1" applyBorder="1" applyAlignment="1">
      <alignment horizontal="center" vertical="center"/>
    </xf>
    <xf numFmtId="9" fontId="2" fillId="6" borderId="54" xfId="1" applyFont="1" applyFill="1" applyBorder="1" applyAlignment="1">
      <alignment horizontal="center" vertical="center"/>
    </xf>
    <xf numFmtId="1" fontId="4" fillId="0" borderId="14" xfId="3" applyNumberFormat="1" applyFont="1" applyFill="1" applyBorder="1" applyAlignment="1">
      <alignment horizontal="center" vertical="center" wrapText="1"/>
    </xf>
    <xf numFmtId="167" fontId="4" fillId="0" borderId="14" xfId="2"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9" fontId="2" fillId="6" borderId="54" xfId="1" applyNumberFormat="1" applyFont="1" applyFill="1" applyBorder="1" applyAlignment="1">
      <alignment horizontal="center" vertical="center"/>
    </xf>
    <xf numFmtId="167" fontId="21" fillId="6" borderId="56" xfId="1" applyNumberFormat="1" applyFont="1" applyFill="1" applyBorder="1" applyAlignment="1">
      <alignment horizontal="center" vertical="center"/>
    </xf>
    <xf numFmtId="0" fontId="10" fillId="0" borderId="21" xfId="0" applyFont="1" applyFill="1" applyBorder="1" applyAlignment="1">
      <alignment horizontal="justify" vertical="center" wrapText="1"/>
    </xf>
    <xf numFmtId="9" fontId="20" fillId="0" borderId="5" xfId="1" applyFont="1" applyFill="1" applyBorder="1" applyAlignment="1">
      <alignment horizontal="center" vertical="center"/>
    </xf>
    <xf numFmtId="9" fontId="10" fillId="0" borderId="5" xfId="1" applyFont="1" applyFill="1" applyBorder="1" applyAlignment="1">
      <alignment horizontal="left" vertical="top" wrapText="1"/>
    </xf>
    <xf numFmtId="0" fontId="10" fillId="0" borderId="15" xfId="0" applyFont="1" applyFill="1" applyBorder="1" applyAlignment="1">
      <alignment horizontal="justify" vertical="center" wrapText="1"/>
    </xf>
    <xf numFmtId="9" fontId="11" fillId="0" borderId="5" xfId="1" applyFont="1" applyFill="1" applyBorder="1" applyAlignment="1">
      <alignment horizontal="center" vertical="center"/>
    </xf>
    <xf numFmtId="0" fontId="4" fillId="0" borderId="14" xfId="0" applyFont="1" applyFill="1" applyBorder="1" applyAlignment="1">
      <alignment horizontal="center" vertical="center" wrapText="1"/>
    </xf>
    <xf numFmtId="9" fontId="13" fillId="0" borderId="19" xfId="1" applyFont="1" applyFill="1" applyBorder="1" applyAlignment="1">
      <alignment horizontal="center" vertical="center"/>
    </xf>
    <xf numFmtId="9" fontId="0" fillId="0" borderId="0" xfId="1" applyFont="1"/>
    <xf numFmtId="0" fontId="0" fillId="0" borderId="5" xfId="0" applyFont="1" applyBorder="1" applyAlignment="1"/>
    <xf numFmtId="9" fontId="20" fillId="0" borderId="45" xfId="0" applyNumberFormat="1" applyFont="1" applyFill="1" applyBorder="1" applyAlignment="1">
      <alignment horizontal="center" vertical="center"/>
    </xf>
    <xf numFmtId="9" fontId="10" fillId="0" borderId="20" xfId="0" applyNumberFormat="1" applyFont="1" applyFill="1" applyBorder="1" applyAlignment="1">
      <alignment horizontal="left" vertical="top" wrapText="1"/>
    </xf>
    <xf numFmtId="9" fontId="20" fillId="0" borderId="5" xfId="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9" fontId="10" fillId="0" borderId="16" xfId="0" applyNumberFormat="1" applyFont="1" applyFill="1" applyBorder="1" applyAlignment="1">
      <alignment horizontal="center" vertical="center" wrapText="1"/>
    </xf>
    <xf numFmtId="9" fontId="10" fillId="0" borderId="5" xfId="0" applyNumberFormat="1" applyFont="1" applyFill="1" applyBorder="1" applyAlignment="1">
      <alignment horizontal="left" vertical="top" wrapText="1"/>
    </xf>
    <xf numFmtId="9" fontId="10" fillId="0" borderId="49"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168" fontId="10" fillId="0" borderId="3" xfId="0" applyNumberFormat="1" applyFont="1" applyFill="1" applyBorder="1" applyAlignment="1">
      <alignment horizontal="center" vertical="center" wrapText="1"/>
    </xf>
    <xf numFmtId="168" fontId="10" fillId="0" borderId="44" xfId="0" applyNumberFormat="1" applyFont="1" applyFill="1" applyBorder="1" applyAlignment="1">
      <alignment horizontal="center" vertical="center" wrapText="1"/>
    </xf>
    <xf numFmtId="9" fontId="10" fillId="0" borderId="11" xfId="1" applyFont="1" applyFill="1" applyBorder="1" applyAlignment="1">
      <alignment horizontal="center" vertical="center" wrapText="1"/>
    </xf>
    <xf numFmtId="9" fontId="10" fillId="0" borderId="15" xfId="0" applyNumberFormat="1" applyFont="1" applyFill="1" applyBorder="1" applyAlignment="1">
      <alignment horizontal="left" vertical="top" wrapText="1"/>
    </xf>
    <xf numFmtId="9" fontId="10" fillId="0" borderId="14" xfId="0" applyNumberFormat="1" applyFont="1" applyFill="1" applyBorder="1" applyAlignment="1">
      <alignment horizontal="left" vertical="top" wrapText="1"/>
    </xf>
    <xf numFmtId="0" fontId="13" fillId="0" borderId="0" xfId="0" applyFont="1"/>
    <xf numFmtId="9" fontId="10" fillId="0" borderId="11" xfId="0" applyNumberFormat="1" applyFont="1" applyFill="1" applyBorder="1" applyAlignment="1">
      <alignment horizontal="left" vertical="top" wrapText="1"/>
    </xf>
    <xf numFmtId="9" fontId="18" fillId="0" borderId="5" xfId="0" applyNumberFormat="1" applyFont="1" applyFill="1" applyBorder="1" applyAlignment="1">
      <alignment horizontal="left" vertical="top" wrapText="1"/>
    </xf>
    <xf numFmtId="9" fontId="18" fillId="0" borderId="50" xfId="0" applyNumberFormat="1" applyFont="1" applyFill="1" applyBorder="1" applyAlignment="1">
      <alignment horizontal="left" vertical="top" wrapText="1"/>
    </xf>
    <xf numFmtId="9" fontId="18" fillId="0" borderId="20" xfId="0" applyNumberFormat="1" applyFont="1" applyFill="1" applyBorder="1" applyAlignment="1">
      <alignment horizontal="left" vertical="top" wrapText="1"/>
    </xf>
    <xf numFmtId="9" fontId="10" fillId="0" borderId="35" xfId="0" applyNumberFormat="1" applyFont="1" applyFill="1" applyBorder="1" applyAlignment="1">
      <alignment horizontal="left" vertical="top" wrapText="1"/>
    </xf>
    <xf numFmtId="9" fontId="18" fillId="0" borderId="15" xfId="0" applyNumberFormat="1" applyFont="1" applyFill="1" applyBorder="1" applyAlignment="1">
      <alignment horizontal="left" vertical="top" wrapText="1"/>
    </xf>
    <xf numFmtId="172" fontId="4" fillId="0" borderId="14" xfId="0" applyNumberFormat="1" applyFont="1" applyFill="1" applyBorder="1" applyAlignment="1">
      <alignment horizontal="center" vertical="center"/>
    </xf>
    <xf numFmtId="9" fontId="0" fillId="0" borderId="0" xfId="0" applyNumberFormat="1"/>
    <xf numFmtId="10" fontId="0" fillId="0" borderId="0" xfId="0" applyNumberFormat="1"/>
    <xf numFmtId="10" fontId="21" fillId="6" borderId="56" xfId="1"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167" fontId="10" fillId="0" borderId="19" xfId="2" applyNumberFormat="1" applyFont="1" applyFill="1" applyBorder="1" applyAlignment="1">
      <alignment horizontal="center" vertical="center"/>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165" fontId="9" fillId="0" borderId="15" xfId="2" applyFont="1" applyFill="1" applyBorder="1" applyAlignment="1">
      <alignment horizontal="center" vertical="center" wrapText="1"/>
    </xf>
    <xf numFmtId="165" fontId="9" fillId="0" borderId="19" xfId="2" applyFont="1" applyFill="1" applyBorder="1" applyAlignment="1">
      <alignment horizontal="center" vertical="center" wrapText="1"/>
    </xf>
    <xf numFmtId="165" fontId="9" fillId="0" borderId="14" xfId="2" applyFont="1" applyFill="1" applyBorder="1" applyAlignment="1">
      <alignment horizontal="center" vertical="center" wrapText="1"/>
    </xf>
    <xf numFmtId="9" fontId="9" fillId="0" borderId="14" xfId="1" applyFont="1" applyFill="1" applyBorder="1" applyAlignment="1">
      <alignment horizontal="center" vertical="center" wrapText="1"/>
    </xf>
    <xf numFmtId="9" fontId="4" fillId="0" borderId="14" xfId="1" applyFont="1" applyFill="1" applyBorder="1" applyAlignment="1">
      <alignment horizontal="center" vertical="center"/>
    </xf>
    <xf numFmtId="0" fontId="4" fillId="0" borderId="19" xfId="0" quotePrefix="1" applyFont="1" applyFill="1" applyBorder="1" applyAlignment="1">
      <alignment horizontal="center" vertical="center" wrapText="1"/>
    </xf>
    <xf numFmtId="166" fontId="9" fillId="0" borderId="15" xfId="0" applyNumberFormat="1"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49" fontId="10" fillId="0" borderId="15"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165" fontId="4" fillId="0" borderId="14" xfId="2" applyFont="1" applyFill="1" applyBorder="1" applyAlignment="1">
      <alignment horizontal="center" vertical="center" wrapText="1"/>
    </xf>
    <xf numFmtId="165" fontId="9" fillId="0" borderId="19" xfId="2" applyFont="1" applyFill="1" applyBorder="1" applyAlignment="1">
      <alignment horizontal="right" vertical="center" wrapText="1"/>
    </xf>
    <xf numFmtId="9" fontId="10" fillId="0" borderId="19" xfId="1" applyFont="1" applyFill="1" applyBorder="1" applyAlignment="1">
      <alignment horizontal="left" vertical="top" wrapText="1"/>
    </xf>
    <xf numFmtId="0" fontId="18" fillId="0" borderId="5" xfId="0" applyNumberFormat="1" applyFont="1" applyFill="1" applyBorder="1" applyAlignment="1">
      <alignment horizontal="center" vertical="center" wrapText="1"/>
    </xf>
    <xf numFmtId="167" fontId="9" fillId="0" borderId="14" xfId="1"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xf>
    <xf numFmtId="166" fontId="9" fillId="0" borderId="19" xfId="0" applyNumberFormat="1" applyFont="1" applyFill="1" applyBorder="1" applyAlignment="1">
      <alignment horizontal="center" vertical="center" wrapText="1"/>
    </xf>
    <xf numFmtId="0" fontId="4" fillId="0" borderId="14" xfId="0" applyFont="1" applyBorder="1" applyAlignment="1">
      <alignment horizontal="center" vertical="center"/>
    </xf>
    <xf numFmtId="9" fontId="10" fillId="0" borderId="15" xfId="0" applyNumberFormat="1" applyFont="1" applyFill="1" applyBorder="1" applyAlignment="1">
      <alignment horizontal="center" vertical="center" wrapText="1"/>
    </xf>
    <xf numFmtId="9" fontId="10" fillId="0" borderId="15" xfId="0" applyNumberFormat="1" applyFont="1" applyFill="1" applyBorder="1" applyAlignment="1">
      <alignment horizontal="left" vertical="top" wrapText="1"/>
    </xf>
    <xf numFmtId="0" fontId="18" fillId="0" borderId="15"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166" fontId="4" fillId="0" borderId="14" xfId="0" applyNumberFormat="1" applyFont="1" applyFill="1" applyBorder="1" applyAlignment="1">
      <alignment horizontal="center" vertical="center" wrapText="1"/>
    </xf>
    <xf numFmtId="0" fontId="4" fillId="0" borderId="5" xfId="0" applyFont="1" applyBorder="1" applyAlignment="1">
      <alignment horizontal="justify" vertical="center" wrapText="1"/>
    </xf>
    <xf numFmtId="9" fontId="10" fillId="0" borderId="36" xfId="0" applyNumberFormat="1" applyFont="1" applyFill="1" applyBorder="1" applyAlignment="1">
      <alignment horizontal="center" vertical="center" wrapText="1"/>
    </xf>
    <xf numFmtId="0" fontId="4" fillId="0" borderId="15" xfId="0" applyFont="1" applyFill="1" applyBorder="1" applyAlignment="1">
      <alignment horizontal="justify" vertical="center" wrapText="1"/>
    </xf>
    <xf numFmtId="0" fontId="17" fillId="7" borderId="5" xfId="0" applyFont="1" applyFill="1" applyBorder="1" applyAlignment="1">
      <alignment horizontal="justify" vertical="center" wrapText="1"/>
    </xf>
    <xf numFmtId="0" fontId="17" fillId="7" borderId="15" xfId="0" applyFont="1" applyFill="1" applyBorder="1" applyAlignment="1">
      <alignment horizontal="justify" vertical="center" wrapText="1"/>
    </xf>
    <xf numFmtId="9" fontId="11" fillId="0" borderId="15" xfId="1" applyFont="1" applyFill="1" applyBorder="1" applyAlignment="1">
      <alignment horizontal="center" vertical="center"/>
    </xf>
    <xf numFmtId="0" fontId="18" fillId="7" borderId="6" xfId="0" applyFont="1" applyFill="1" applyBorder="1" applyAlignment="1">
      <alignment horizontal="justify" vertical="center" wrapText="1"/>
    </xf>
    <xf numFmtId="0" fontId="10" fillId="0" borderId="36" xfId="0" applyFont="1" applyFill="1" applyBorder="1" applyAlignment="1">
      <alignment horizontal="justify" vertical="center" wrapText="1"/>
    </xf>
    <xf numFmtId="0" fontId="18" fillId="7" borderId="5" xfId="0" applyFont="1" applyFill="1" applyBorder="1" applyAlignment="1">
      <alignment horizontal="justify" vertical="center" wrapText="1"/>
    </xf>
    <xf numFmtId="0" fontId="10" fillId="0" borderId="22" xfId="0" applyFont="1" applyFill="1" applyBorder="1" applyAlignment="1">
      <alignment horizontal="justify" vertical="center" wrapText="1"/>
    </xf>
    <xf numFmtId="0" fontId="10" fillId="0" borderId="20" xfId="0" applyFont="1" applyFill="1" applyBorder="1" applyAlignment="1">
      <alignment horizontal="justify" vertical="center" wrapText="1"/>
    </xf>
    <xf numFmtId="0" fontId="4" fillId="0" borderId="5" xfId="0" applyFont="1" applyFill="1" applyBorder="1" applyAlignment="1">
      <alignment vertical="top" wrapText="1"/>
    </xf>
    <xf numFmtId="0" fontId="18" fillId="7" borderId="20" xfId="0" applyFont="1" applyFill="1" applyBorder="1" applyAlignment="1">
      <alignment horizontal="justify" vertical="center" wrapText="1"/>
    </xf>
    <xf numFmtId="0" fontId="17" fillId="7" borderId="20" xfId="0" applyFont="1" applyFill="1" applyBorder="1" applyAlignment="1">
      <alignment horizontal="justify" vertical="center" wrapText="1"/>
    </xf>
    <xf numFmtId="0" fontId="18" fillId="7" borderId="15" xfId="0" applyFont="1" applyFill="1" applyBorder="1" applyAlignment="1">
      <alignment horizontal="justify" vertical="center" wrapText="1"/>
    </xf>
    <xf numFmtId="0" fontId="18" fillId="7" borderId="5" xfId="0" applyFont="1" applyFill="1" applyBorder="1" applyAlignment="1">
      <alignment vertical="center" wrapText="1"/>
    </xf>
    <xf numFmtId="0" fontId="10" fillId="0" borderId="14" xfId="0" applyFont="1" applyFill="1" applyBorder="1" applyAlignment="1">
      <alignment vertical="center" wrapText="1"/>
    </xf>
    <xf numFmtId="0" fontId="18" fillId="7" borderId="21" xfId="0" applyFont="1" applyFill="1" applyBorder="1" applyAlignment="1">
      <alignment horizontal="justify" vertical="center" wrapText="1"/>
    </xf>
    <xf numFmtId="0" fontId="17" fillId="7" borderId="21" xfId="0" applyFont="1" applyFill="1" applyBorder="1" applyAlignment="1">
      <alignment horizontal="justify" vertical="center" wrapText="1"/>
    </xf>
    <xf numFmtId="0" fontId="4" fillId="0" borderId="21" xfId="0" applyFont="1" applyFill="1" applyBorder="1" applyAlignment="1">
      <alignment horizontal="justify" vertical="center" wrapText="1"/>
    </xf>
    <xf numFmtId="0" fontId="17" fillId="7" borderId="53" xfId="0" applyFont="1" applyFill="1" applyBorder="1" applyAlignment="1">
      <alignment horizontal="justify" vertical="center" wrapText="1"/>
    </xf>
    <xf numFmtId="0" fontId="18" fillId="7" borderId="37" xfId="0" applyFont="1" applyFill="1" applyBorder="1" applyAlignment="1">
      <alignment vertical="center" wrapText="1"/>
    </xf>
    <xf numFmtId="0" fontId="4" fillId="0" borderId="0" xfId="0" applyFont="1" applyFill="1" applyBorder="1" applyAlignment="1">
      <alignment horizontal="center" vertical="center" wrapText="1"/>
    </xf>
    <xf numFmtId="9" fontId="17" fillId="0" borderId="44" xfId="0" applyNumberFormat="1" applyFont="1" applyFill="1" applyBorder="1" applyAlignment="1">
      <alignment horizontal="center" vertical="center" wrapText="1"/>
    </xf>
    <xf numFmtId="9" fontId="0" fillId="0" borderId="20" xfId="1" applyFont="1" applyFill="1" applyBorder="1" applyAlignment="1">
      <alignment horizontal="center" vertical="center"/>
    </xf>
    <xf numFmtId="9" fontId="18" fillId="0" borderId="14" xfId="0" applyNumberFormat="1" applyFont="1" applyFill="1" applyBorder="1" applyAlignment="1">
      <alignment horizontal="center" vertical="center" wrapText="1"/>
    </xf>
    <xf numFmtId="9" fontId="4" fillId="0" borderId="20" xfId="1" applyFont="1" applyFill="1" applyBorder="1" applyAlignment="1">
      <alignment horizontal="center" vertical="center"/>
    </xf>
    <xf numFmtId="9" fontId="3" fillId="0" borderId="20" xfId="1" applyFont="1" applyFill="1" applyBorder="1" applyAlignment="1">
      <alignment horizontal="center" vertical="center"/>
    </xf>
    <xf numFmtId="9" fontId="4" fillId="0" borderId="0" xfId="1" applyFont="1" applyFill="1" applyAlignment="1">
      <alignment horizontal="center" vertical="center"/>
    </xf>
    <xf numFmtId="9" fontId="20" fillId="0" borderId="38" xfId="0" applyNumberFormat="1" applyFont="1" applyFill="1" applyBorder="1" applyAlignment="1">
      <alignment horizontal="center" vertical="center" wrapText="1"/>
    </xf>
    <xf numFmtId="9" fontId="4" fillId="5" borderId="31"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1" fontId="4" fillId="0" borderId="5" xfId="0" applyNumberFormat="1" applyFont="1" applyFill="1" applyBorder="1" applyAlignment="1">
      <alignment horizontal="center" vertical="center"/>
    </xf>
    <xf numFmtId="2" fontId="4" fillId="0" borderId="5" xfId="3" applyNumberFormat="1" applyFont="1" applyFill="1" applyBorder="1" applyAlignment="1">
      <alignment horizontal="center" vertical="center" wrapText="1"/>
    </xf>
    <xf numFmtId="165" fontId="4" fillId="0" borderId="5" xfId="2" applyFont="1" applyFill="1" applyBorder="1" applyAlignment="1">
      <alignment horizontal="center" vertical="center" wrapText="1"/>
    </xf>
    <xf numFmtId="167" fontId="10" fillId="0" borderId="5" xfId="2" applyNumberFormat="1" applyFont="1" applyFill="1" applyBorder="1" applyAlignment="1">
      <alignment horizontal="center" vertical="center" wrapText="1"/>
    </xf>
    <xf numFmtId="167" fontId="0" fillId="0" borderId="5" xfId="2" applyNumberFormat="1" applyFont="1" applyFill="1" applyBorder="1" applyAlignment="1"/>
    <xf numFmtId="167" fontId="4" fillId="0" borderId="5" xfId="2" applyNumberFormat="1" applyFont="1" applyFill="1" applyBorder="1" applyAlignment="1">
      <alignment horizontal="center" vertical="center" wrapText="1"/>
    </xf>
    <xf numFmtId="167" fontId="4" fillId="0" borderId="15" xfId="2" applyNumberFormat="1" applyFont="1" applyFill="1" applyBorder="1" applyAlignment="1">
      <alignment horizontal="center" vertical="center" wrapText="1"/>
    </xf>
    <xf numFmtId="166" fontId="10" fillId="0" borderId="5" xfId="0" applyNumberFormat="1" applyFont="1" applyFill="1" applyBorder="1" applyAlignment="1">
      <alignment vertical="center" wrapText="1"/>
    </xf>
    <xf numFmtId="166" fontId="4" fillId="0" borderId="20" xfId="0" applyNumberFormat="1" applyFont="1" applyFill="1" applyBorder="1" applyAlignment="1">
      <alignment horizontal="center" vertical="center" wrapText="1"/>
    </xf>
    <xf numFmtId="166" fontId="4" fillId="0" borderId="35" xfId="0" applyNumberFormat="1" applyFont="1" applyFill="1" applyBorder="1" applyAlignment="1">
      <alignment horizontal="center" vertical="center" wrapText="1"/>
    </xf>
    <xf numFmtId="166" fontId="4" fillId="0" borderId="39" xfId="0" applyNumberFormat="1" applyFont="1" applyFill="1" applyBorder="1" applyAlignment="1">
      <alignment horizontal="center" vertical="center" wrapText="1"/>
    </xf>
    <xf numFmtId="0" fontId="10" fillId="0" borderId="19" xfId="0" applyFont="1" applyFill="1" applyBorder="1" applyAlignment="1">
      <alignment vertical="center" wrapText="1"/>
    </xf>
    <xf numFmtId="167" fontId="10" fillId="0" borderId="19" xfId="2" applyNumberFormat="1" applyFont="1" applyFill="1" applyBorder="1" applyAlignment="1">
      <alignment vertical="center" wrapText="1"/>
    </xf>
    <xf numFmtId="0" fontId="10" fillId="0" borderId="5" xfId="4" quotePrefix="1" applyFont="1" applyFill="1" applyBorder="1" applyAlignment="1">
      <alignment horizontal="left" vertical="center"/>
    </xf>
    <xf numFmtId="0" fontId="10" fillId="0" borderId="5" xfId="4" quotePrefix="1" applyFont="1" applyFill="1" applyBorder="1" applyAlignment="1">
      <alignment vertical="center" wrapText="1"/>
    </xf>
    <xf numFmtId="0" fontId="10" fillId="0" borderId="22" xfId="0" applyFont="1" applyFill="1" applyBorder="1" applyAlignment="1">
      <alignment vertical="center" wrapText="1"/>
    </xf>
    <xf numFmtId="167" fontId="10" fillId="0" borderId="22" xfId="2" applyNumberFormat="1" applyFont="1" applyFill="1" applyBorder="1" applyAlignment="1">
      <alignment vertical="center" wrapText="1"/>
    </xf>
    <xf numFmtId="0" fontId="4" fillId="0" borderId="6" xfId="0" applyFont="1" applyFill="1" applyBorder="1" applyAlignment="1">
      <alignment horizontal="justify" vertical="center" wrapText="1"/>
    </xf>
    <xf numFmtId="0" fontId="4" fillId="0" borderId="6" xfId="0" quotePrefix="1" applyFont="1" applyFill="1" applyBorder="1" applyAlignment="1">
      <alignment horizontal="justify" vertical="center" wrapText="1"/>
    </xf>
    <xf numFmtId="9" fontId="9" fillId="0" borderId="5" xfId="1" applyFont="1" applyFill="1" applyBorder="1" applyAlignment="1">
      <alignment horizontal="center" vertical="center" wrapText="1"/>
    </xf>
    <xf numFmtId="167" fontId="9" fillId="0" borderId="5" xfId="1" applyNumberFormat="1" applyFont="1" applyFill="1" applyBorder="1" applyAlignment="1">
      <alignment horizontal="center" vertical="center" wrapText="1"/>
    </xf>
    <xf numFmtId="9" fontId="9" fillId="0" borderId="5" xfId="1" applyNumberFormat="1" applyFont="1" applyFill="1" applyBorder="1" applyAlignment="1">
      <alignment horizontal="center" vertical="center" wrapText="1"/>
    </xf>
    <xf numFmtId="166" fontId="9" fillId="0" borderId="9" xfId="0" applyNumberFormat="1" applyFont="1" applyFill="1" applyBorder="1" applyAlignment="1">
      <alignment horizontal="center" vertical="center" wrapText="1"/>
    </xf>
    <xf numFmtId="0" fontId="4" fillId="0" borderId="14" xfId="0" quotePrefix="1" applyFont="1" applyFill="1" applyBorder="1" applyAlignment="1">
      <alignment horizontal="justify" vertical="center" wrapText="1"/>
    </xf>
    <xf numFmtId="0" fontId="4" fillId="0" borderId="12" xfId="0" applyFont="1" applyFill="1" applyBorder="1" applyAlignment="1">
      <alignment horizontal="justify" vertical="center" wrapText="1"/>
    </xf>
    <xf numFmtId="165" fontId="4" fillId="0" borderId="68" xfId="2" applyFont="1" applyFill="1" applyBorder="1" applyAlignment="1">
      <alignment horizontal="center" vertical="center" wrapText="1"/>
    </xf>
    <xf numFmtId="165" fontId="4" fillId="0" borderId="57" xfId="2" applyFont="1" applyFill="1" applyBorder="1" applyAlignment="1">
      <alignment horizontal="center" vertical="center" wrapText="1"/>
    </xf>
    <xf numFmtId="167" fontId="4" fillId="0" borderId="57" xfId="2"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165" fontId="10" fillId="0" borderId="5" xfId="2" applyFont="1" applyFill="1" applyBorder="1" applyAlignment="1">
      <alignment horizontal="center" vertical="center" wrapText="1"/>
    </xf>
    <xf numFmtId="0" fontId="10" fillId="0" borderId="10" xfId="0" applyFont="1" applyFill="1" applyBorder="1" applyAlignment="1">
      <alignment vertical="center" wrapText="1"/>
    </xf>
    <xf numFmtId="167" fontId="4" fillId="0" borderId="36" xfId="2" applyNumberFormat="1" applyFont="1" applyFill="1" applyBorder="1" applyAlignment="1">
      <alignment horizontal="center" vertical="center" wrapText="1"/>
    </xf>
    <xf numFmtId="0" fontId="9" fillId="0" borderId="19" xfId="0" applyFont="1" applyFill="1" applyBorder="1" applyAlignment="1">
      <alignment vertical="center" wrapText="1"/>
    </xf>
    <xf numFmtId="167" fontId="9" fillId="0" borderId="19" xfId="2" applyNumberFormat="1" applyFont="1" applyFill="1" applyBorder="1" applyAlignment="1">
      <alignment vertical="center" wrapText="1"/>
    </xf>
    <xf numFmtId="0" fontId="9" fillId="0" borderId="5" xfId="0" applyFont="1" applyFill="1" applyBorder="1" applyAlignment="1">
      <alignment vertical="center" wrapText="1"/>
    </xf>
    <xf numFmtId="0" fontId="4" fillId="0" borderId="5" xfId="0" applyFont="1" applyFill="1" applyBorder="1" applyAlignment="1">
      <alignment horizontal="center" vertical="top" wrapText="1"/>
    </xf>
    <xf numFmtId="0" fontId="4" fillId="0" borderId="5" xfId="0" applyFont="1" applyFill="1" applyBorder="1" applyAlignment="1">
      <alignment vertical="center" wrapText="1"/>
    </xf>
    <xf numFmtId="167" fontId="10" fillId="0" borderId="5" xfId="2" applyNumberFormat="1" applyFont="1" applyFill="1" applyBorder="1" applyAlignment="1">
      <alignment vertical="center" wrapText="1"/>
    </xf>
    <xf numFmtId="167" fontId="9" fillId="0" borderId="5" xfId="2" applyNumberFormat="1" applyFont="1" applyFill="1" applyBorder="1" applyAlignment="1">
      <alignment vertical="center" wrapText="1"/>
    </xf>
    <xf numFmtId="165" fontId="10" fillId="0" borderId="36" xfId="2" applyFont="1" applyFill="1" applyBorder="1" applyAlignment="1">
      <alignment horizontal="center" vertical="center" wrapText="1"/>
    </xf>
    <xf numFmtId="167" fontId="10" fillId="0" borderId="36" xfId="2" applyNumberFormat="1" applyFont="1" applyFill="1" applyBorder="1" applyAlignment="1">
      <alignment horizontal="center" vertical="center" wrapText="1"/>
    </xf>
    <xf numFmtId="167" fontId="10" fillId="0" borderId="15" xfId="2" applyNumberFormat="1" applyFont="1" applyFill="1" applyBorder="1" applyAlignment="1">
      <alignment horizontal="center" vertical="center" wrapText="1"/>
    </xf>
    <xf numFmtId="167" fontId="10" fillId="0" borderId="19" xfId="2" applyNumberFormat="1" applyFont="1" applyFill="1" applyBorder="1" applyAlignment="1">
      <alignment horizontal="center" vertical="center" wrapText="1"/>
    </xf>
    <xf numFmtId="0" fontId="4" fillId="0" borderId="19" xfId="0" quotePrefix="1" applyFont="1" applyFill="1" applyBorder="1" applyAlignment="1">
      <alignment vertical="center" wrapText="1"/>
    </xf>
    <xf numFmtId="166" fontId="10" fillId="0" borderId="19" xfId="0" applyNumberFormat="1" applyFont="1" applyFill="1" applyBorder="1" applyAlignment="1">
      <alignment vertical="center"/>
    </xf>
    <xf numFmtId="0" fontId="4" fillId="0" borderId="22" xfId="0" quotePrefix="1" applyFont="1" applyFill="1" applyBorder="1" applyAlignment="1">
      <alignment vertical="center" wrapText="1"/>
    </xf>
    <xf numFmtId="0" fontId="4" fillId="0" borderId="22" xfId="0" applyFont="1" applyFill="1" applyBorder="1" applyAlignment="1">
      <alignment vertical="center" wrapText="1"/>
    </xf>
    <xf numFmtId="9" fontId="10" fillId="0" borderId="69" xfId="1" applyFont="1" applyFill="1" applyBorder="1" applyAlignment="1">
      <alignment horizontal="center" vertical="center"/>
    </xf>
    <xf numFmtId="165" fontId="10" fillId="0" borderId="69" xfId="2" applyFont="1" applyFill="1" applyBorder="1" applyAlignment="1">
      <alignment horizontal="center" vertical="center"/>
    </xf>
    <xf numFmtId="167" fontId="10" fillId="0" borderId="69" xfId="2" applyNumberFormat="1" applyFont="1" applyFill="1" applyBorder="1" applyAlignment="1">
      <alignment horizontal="center" vertical="center"/>
    </xf>
    <xf numFmtId="0" fontId="1" fillId="0" borderId="0" xfId="0" applyFont="1" applyFill="1" applyAlignment="1">
      <alignment vertical="center"/>
    </xf>
    <xf numFmtId="0" fontId="4" fillId="0" borderId="6" xfId="0" applyFont="1" applyFill="1" applyBorder="1" applyAlignment="1">
      <alignment horizontal="center" vertical="center"/>
    </xf>
    <xf numFmtId="0" fontId="2" fillId="4" borderId="55" xfId="0" applyFont="1" applyFill="1" applyBorder="1" applyAlignment="1">
      <alignment vertical="center"/>
    </xf>
    <xf numFmtId="9" fontId="2" fillId="4" borderId="52" xfId="1" applyNumberFormat="1" applyFont="1" applyFill="1" applyBorder="1" applyAlignment="1">
      <alignment horizontal="center" vertical="center"/>
    </xf>
    <xf numFmtId="9" fontId="2" fillId="4" borderId="52" xfId="1" applyFont="1" applyFill="1" applyBorder="1" applyAlignment="1">
      <alignment horizontal="center" vertical="center"/>
    </xf>
    <xf numFmtId="0" fontId="2" fillId="4" borderId="56" xfId="0" applyFont="1" applyFill="1" applyBorder="1" applyAlignment="1">
      <alignment vertical="center"/>
    </xf>
    <xf numFmtId="9" fontId="10" fillId="0" borderId="14" xfId="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2" xfId="0" applyFont="1" applyFill="1" applyBorder="1" applyAlignment="1">
      <alignment horizontal="center" vertical="center" wrapText="1"/>
    </xf>
    <xf numFmtId="9" fontId="10" fillId="0" borderId="5" xfId="1" applyNumberFormat="1" applyFont="1" applyFill="1" applyBorder="1" applyAlignment="1">
      <alignment horizontal="center" vertical="center" wrapText="1"/>
    </xf>
    <xf numFmtId="9" fontId="24" fillId="0" borderId="11" xfId="0" applyNumberFormat="1" applyFont="1" applyFill="1" applyBorder="1" applyAlignment="1">
      <alignment horizontal="center" vertical="center" wrapText="1"/>
    </xf>
    <xf numFmtId="9" fontId="10" fillId="0" borderId="5" xfId="1" applyFont="1" applyFill="1" applyBorder="1" applyAlignment="1">
      <alignment vertical="center" wrapText="1"/>
    </xf>
    <xf numFmtId="9" fontId="20" fillId="0" borderId="11" xfId="0" applyNumberFormat="1" applyFont="1" applyFill="1" applyBorder="1" applyAlignment="1">
      <alignment horizontal="center" vertical="center"/>
    </xf>
    <xf numFmtId="9" fontId="19" fillId="0" borderId="5" xfId="1" applyFont="1" applyFill="1" applyBorder="1" applyAlignment="1">
      <alignment vertical="center" wrapText="1"/>
    </xf>
    <xf numFmtId="9" fontId="10" fillId="0" borderId="15" xfId="0" applyNumberFormat="1" applyFont="1" applyFill="1" applyBorder="1" applyAlignment="1">
      <alignment vertical="top" wrapText="1"/>
    </xf>
    <xf numFmtId="9" fontId="10" fillId="0" borderId="5" xfId="0" applyNumberFormat="1" applyFont="1" applyFill="1" applyBorder="1" applyAlignment="1">
      <alignment vertical="top" wrapText="1"/>
    </xf>
    <xf numFmtId="0" fontId="10" fillId="0" borderId="5" xfId="3" applyNumberFormat="1" applyFont="1" applyFill="1" applyBorder="1" applyAlignment="1">
      <alignment horizontal="left" vertical="top" wrapText="1"/>
    </xf>
    <xf numFmtId="173" fontId="21" fillId="6" borderId="52" xfId="2" applyNumberFormat="1" applyFont="1" applyFill="1" applyBorder="1" applyAlignment="1">
      <alignment horizontal="center" vertical="center"/>
    </xf>
    <xf numFmtId="0" fontId="9" fillId="0" borderId="15" xfId="0" applyFont="1" applyFill="1" applyBorder="1" applyAlignment="1">
      <alignment vertical="center" wrapText="1"/>
    </xf>
    <xf numFmtId="167" fontId="9" fillId="0" borderId="15" xfId="2" applyNumberFormat="1" applyFont="1" applyFill="1" applyBorder="1" applyAlignment="1">
      <alignment vertical="center" wrapText="1"/>
    </xf>
    <xf numFmtId="166" fontId="9" fillId="0" borderId="15" xfId="0" applyNumberFormat="1" applyFont="1" applyFill="1" applyBorder="1" applyAlignment="1">
      <alignment vertical="center" wrapText="1"/>
    </xf>
    <xf numFmtId="166" fontId="9" fillId="0" borderId="19" xfId="0" applyNumberFormat="1" applyFont="1" applyFill="1" applyBorder="1" applyAlignment="1">
      <alignment vertical="center" wrapText="1"/>
    </xf>
    <xf numFmtId="43" fontId="9" fillId="0" borderId="14" xfId="3" applyNumberFormat="1" applyFont="1" applyFill="1" applyBorder="1" applyAlignment="1">
      <alignment horizontal="center" vertical="center" wrapText="1"/>
    </xf>
    <xf numFmtId="43" fontId="10" fillId="0" borderId="5" xfId="3" applyNumberFormat="1" applyFont="1" applyFill="1" applyBorder="1" applyAlignment="1">
      <alignment horizontal="center" vertical="center"/>
    </xf>
    <xf numFmtId="43" fontId="9" fillId="0" borderId="5" xfId="3" applyNumberFormat="1" applyFont="1" applyFill="1" applyBorder="1" applyAlignment="1">
      <alignment horizontal="center" vertical="center" wrapText="1"/>
    </xf>
    <xf numFmtId="43" fontId="10" fillId="0" borderId="19" xfId="3" applyNumberFormat="1" applyFont="1" applyFill="1" applyBorder="1" applyAlignment="1">
      <alignment vertical="center" wrapText="1"/>
    </xf>
    <xf numFmtId="43" fontId="10" fillId="0" borderId="22" xfId="3" applyNumberFormat="1" applyFont="1" applyFill="1" applyBorder="1" applyAlignment="1">
      <alignment vertical="center" wrapText="1"/>
    </xf>
    <xf numFmtId="43" fontId="4" fillId="0" borderId="14" xfId="3" applyNumberFormat="1" applyFont="1" applyFill="1" applyBorder="1" applyAlignment="1">
      <alignment horizontal="center" vertical="center" wrapText="1"/>
    </xf>
    <xf numFmtId="43" fontId="10" fillId="0" borderId="5" xfId="3" applyNumberFormat="1" applyFont="1" applyFill="1" applyBorder="1" applyAlignment="1">
      <alignment horizontal="center" vertical="center" wrapText="1"/>
    </xf>
    <xf numFmtId="43" fontId="9" fillId="0" borderId="15" xfId="3" applyNumberFormat="1" applyFont="1" applyFill="1" applyBorder="1" applyAlignment="1">
      <alignment vertical="center" wrapText="1"/>
    </xf>
    <xf numFmtId="43" fontId="9" fillId="0" borderId="19" xfId="3" applyNumberFormat="1" applyFont="1" applyFill="1" applyBorder="1" applyAlignment="1">
      <alignment vertical="center" wrapText="1"/>
    </xf>
    <xf numFmtId="43" fontId="9" fillId="0" borderId="19" xfId="3" applyNumberFormat="1" applyFont="1" applyFill="1" applyBorder="1" applyAlignment="1">
      <alignment horizontal="center" vertical="center" wrapText="1"/>
    </xf>
    <xf numFmtId="43" fontId="9" fillId="0" borderId="36" xfId="3" applyNumberFormat="1" applyFont="1" applyFill="1" applyBorder="1" applyAlignment="1">
      <alignment horizontal="center" vertical="center" wrapText="1"/>
    </xf>
    <xf numFmtId="43" fontId="10" fillId="0" borderId="36" xfId="3" applyNumberFormat="1" applyFont="1" applyFill="1" applyBorder="1" applyAlignment="1">
      <alignment horizontal="center" vertical="center" wrapText="1"/>
    </xf>
    <xf numFmtId="43" fontId="10" fillId="0" borderId="15" xfId="3" applyNumberFormat="1" applyFont="1" applyFill="1" applyBorder="1" applyAlignment="1">
      <alignment horizontal="center" vertical="center" wrapText="1"/>
    </xf>
    <xf numFmtId="43" fontId="10" fillId="0" borderId="19" xfId="3" applyNumberFormat="1" applyFont="1" applyFill="1" applyBorder="1" applyAlignment="1">
      <alignment horizontal="center" vertical="center" wrapText="1"/>
    </xf>
    <xf numFmtId="43" fontId="10" fillId="0" borderId="19" xfId="3" applyNumberFormat="1" applyFont="1" applyFill="1" applyBorder="1" applyAlignment="1">
      <alignment horizontal="center" vertical="center"/>
    </xf>
    <xf numFmtId="0" fontId="10" fillId="8" borderId="5" xfId="3" applyNumberFormat="1" applyFont="1" applyFill="1" applyBorder="1" applyAlignment="1">
      <alignment horizontal="left" vertical="top" wrapText="1"/>
    </xf>
    <xf numFmtId="9" fontId="26" fillId="8" borderId="14" xfId="0" applyNumberFormat="1" applyFont="1" applyFill="1" applyBorder="1" applyAlignment="1">
      <alignment horizontal="left" vertical="top" wrapText="1"/>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56" xfId="0" applyFont="1" applyFill="1" applyBorder="1" applyAlignment="1">
      <alignment horizontal="center" vertical="center"/>
    </xf>
    <xf numFmtId="0" fontId="18" fillId="0" borderId="15"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20" xfId="0" applyFont="1" applyFill="1" applyBorder="1" applyAlignment="1">
      <alignment horizontal="center" vertical="center" wrapText="1"/>
    </xf>
    <xf numFmtId="9" fontId="10" fillId="0" borderId="15" xfId="1" applyFont="1" applyFill="1" applyBorder="1" applyAlignment="1">
      <alignment horizontal="center" vertical="center" wrapText="1"/>
    </xf>
    <xf numFmtId="9" fontId="10" fillId="0" borderId="19" xfId="1" applyFont="1" applyFill="1" applyBorder="1" applyAlignment="1">
      <alignment horizontal="center" vertical="center" wrapText="1"/>
    </xf>
    <xf numFmtId="9" fontId="10" fillId="0" borderId="22" xfId="1" applyFont="1" applyFill="1" applyBorder="1" applyAlignment="1">
      <alignment horizontal="center" vertical="center" wrapText="1"/>
    </xf>
    <xf numFmtId="43" fontId="12" fillId="0" borderId="18" xfId="3" applyFont="1" applyFill="1" applyBorder="1" applyAlignment="1">
      <alignment horizontal="left" vertical="center" wrapText="1"/>
    </xf>
    <xf numFmtId="43" fontId="12" fillId="0" borderId="19" xfId="3" applyFont="1" applyFill="1" applyBorder="1" applyAlignment="1">
      <alignment horizontal="left" vertical="center" wrapText="1"/>
    </xf>
    <xf numFmtId="43" fontId="12" fillId="0" borderId="22" xfId="3" applyFont="1" applyFill="1" applyBorder="1" applyAlignment="1">
      <alignment horizontal="left" vertical="center" wrapText="1"/>
    </xf>
    <xf numFmtId="9" fontId="12" fillId="0" borderId="18" xfId="1" applyFont="1" applyFill="1" applyBorder="1" applyAlignment="1">
      <alignment horizontal="center" vertical="center"/>
    </xf>
    <xf numFmtId="9" fontId="12" fillId="0" borderId="19" xfId="1" applyFont="1" applyFill="1" applyBorder="1" applyAlignment="1">
      <alignment horizontal="center" vertical="center"/>
    </xf>
    <xf numFmtId="9" fontId="12" fillId="0" borderId="22" xfId="1"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9" fontId="4" fillId="0" borderId="15" xfId="1" applyFont="1" applyFill="1" applyBorder="1" applyAlignment="1">
      <alignment horizontal="center" vertical="center" wrapText="1"/>
    </xf>
    <xf numFmtId="9" fontId="4" fillId="0" borderId="19" xfId="1" applyFont="1" applyFill="1" applyBorder="1" applyAlignment="1">
      <alignment horizontal="center" vertical="center" wrapText="1"/>
    </xf>
    <xf numFmtId="9" fontId="4" fillId="0" borderId="14" xfId="1" applyFont="1" applyFill="1" applyBorder="1" applyAlignment="1">
      <alignment horizontal="center" vertical="center" wrapText="1"/>
    </xf>
    <xf numFmtId="9" fontId="4" fillId="0" borderId="15" xfId="1" applyFont="1" applyFill="1" applyBorder="1" applyAlignment="1">
      <alignment horizontal="center" vertical="center"/>
    </xf>
    <xf numFmtId="9" fontId="4" fillId="0" borderId="19" xfId="1" applyFont="1" applyFill="1" applyBorder="1" applyAlignment="1">
      <alignment horizontal="center" vertical="center"/>
    </xf>
    <xf numFmtId="9" fontId="4" fillId="0" borderId="14" xfId="1" applyFont="1" applyFill="1" applyBorder="1" applyAlignment="1">
      <alignment horizontal="center" vertical="center"/>
    </xf>
    <xf numFmtId="9" fontId="12" fillId="0" borderId="15" xfId="1" applyFont="1" applyFill="1" applyBorder="1" applyAlignment="1">
      <alignment horizontal="center" vertical="center" wrapText="1"/>
    </xf>
    <xf numFmtId="9" fontId="12" fillId="0" borderId="19" xfId="1" applyFont="1" applyFill="1" applyBorder="1" applyAlignment="1">
      <alignment horizontal="center" vertical="center" wrapText="1"/>
    </xf>
    <xf numFmtId="9" fontId="10" fillId="0" borderId="15" xfId="1" applyFont="1" applyFill="1" applyBorder="1" applyAlignment="1">
      <alignment horizontal="center" vertical="center"/>
    </xf>
    <xf numFmtId="49" fontId="10" fillId="0" borderId="15"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9" fontId="10" fillId="0" borderId="15" xfId="0" applyNumberFormat="1" applyFont="1" applyFill="1" applyBorder="1" applyAlignment="1">
      <alignment horizontal="left" vertical="top" wrapText="1"/>
    </xf>
    <xf numFmtId="9" fontId="10" fillId="0" borderId="14" xfId="0" applyNumberFormat="1" applyFont="1" applyFill="1" applyBorder="1" applyAlignment="1">
      <alignment horizontal="left" vertical="top" wrapText="1"/>
    </xf>
    <xf numFmtId="9" fontId="20" fillId="0" borderId="15" xfId="0" applyNumberFormat="1" applyFont="1" applyFill="1" applyBorder="1" applyAlignment="1">
      <alignment horizontal="center" vertical="center" wrapText="1"/>
    </xf>
    <xf numFmtId="9" fontId="20" fillId="0" borderId="14" xfId="0" applyNumberFormat="1" applyFont="1" applyFill="1" applyBorder="1" applyAlignment="1">
      <alignment horizontal="center" vertical="center" wrapText="1"/>
    </xf>
    <xf numFmtId="9" fontId="20" fillId="0" borderId="47" xfId="0" applyNumberFormat="1" applyFont="1" applyFill="1" applyBorder="1" applyAlignment="1">
      <alignment horizontal="center" vertical="center" wrapText="1"/>
    </xf>
    <xf numFmtId="9" fontId="20" fillId="0" borderId="3" xfId="0" applyNumberFormat="1" applyFont="1" applyFill="1" applyBorder="1" applyAlignment="1">
      <alignment horizontal="center" vertical="center" wrapText="1"/>
    </xf>
    <xf numFmtId="0" fontId="18" fillId="0" borderId="19" xfId="0" applyNumberFormat="1"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9" fontId="10" fillId="0" borderId="15" xfId="1" applyFont="1" applyFill="1" applyBorder="1" applyAlignment="1">
      <alignment horizontal="left" vertical="top" wrapText="1"/>
    </xf>
    <xf numFmtId="9" fontId="10" fillId="0" borderId="14" xfId="1" applyFont="1" applyFill="1" applyBorder="1" applyAlignment="1">
      <alignment horizontal="left" vertical="top"/>
    </xf>
    <xf numFmtId="2" fontId="12" fillId="0" borderId="15" xfId="3" applyNumberFormat="1" applyFont="1" applyFill="1" applyBorder="1" applyAlignment="1">
      <alignment horizontal="center" vertical="center" wrapText="1"/>
    </xf>
    <xf numFmtId="2" fontId="12" fillId="0" borderId="19" xfId="3" applyNumberFormat="1" applyFont="1" applyFill="1" applyBorder="1" applyAlignment="1">
      <alignment horizontal="center" vertical="center" wrapText="1"/>
    </xf>
    <xf numFmtId="9" fontId="12" fillId="0" borderId="15" xfId="1" applyFont="1" applyFill="1" applyBorder="1" applyAlignment="1">
      <alignment horizontal="center" vertical="center"/>
    </xf>
    <xf numFmtId="49" fontId="10" fillId="0" borderId="19" xfId="0" applyNumberFormat="1" applyFont="1" applyFill="1" applyBorder="1" applyAlignment="1">
      <alignment horizontal="center" vertical="center" wrapText="1"/>
    </xf>
    <xf numFmtId="167" fontId="10" fillId="0" borderId="19" xfId="2" applyNumberFormat="1" applyFont="1" applyFill="1" applyBorder="1" applyAlignment="1">
      <alignment horizontal="center" vertical="center"/>
    </xf>
    <xf numFmtId="167" fontId="10" fillId="0" borderId="15" xfId="2" applyNumberFormat="1" applyFont="1" applyFill="1" applyBorder="1" applyAlignment="1">
      <alignment horizontal="center" vertical="center"/>
    </xf>
    <xf numFmtId="167" fontId="10" fillId="0" borderId="22" xfId="2" applyNumberFormat="1" applyFont="1" applyFill="1" applyBorder="1" applyAlignment="1">
      <alignment horizontal="center" vertical="center"/>
    </xf>
    <xf numFmtId="165" fontId="10" fillId="0" borderId="15" xfId="2" applyFont="1" applyFill="1" applyBorder="1" applyAlignment="1">
      <alignment horizontal="center" vertical="center"/>
    </xf>
    <xf numFmtId="165" fontId="10" fillId="0" borderId="19" xfId="2" applyFont="1" applyFill="1" applyBorder="1" applyAlignment="1">
      <alignment horizontal="center" vertical="center"/>
    </xf>
    <xf numFmtId="165" fontId="10" fillId="0" borderId="22" xfId="2" applyFont="1" applyFill="1" applyBorder="1" applyAlignment="1">
      <alignment horizontal="center" vertical="center"/>
    </xf>
    <xf numFmtId="9" fontId="10" fillId="0" borderId="19" xfId="1" applyFont="1" applyFill="1" applyBorder="1" applyAlignment="1">
      <alignment horizontal="center" vertical="center"/>
    </xf>
    <xf numFmtId="9" fontId="10" fillId="0" borderId="22" xfId="1" applyFont="1" applyFill="1" applyBorder="1" applyAlignment="1">
      <alignment horizontal="center" vertical="center"/>
    </xf>
    <xf numFmtId="167" fontId="10" fillId="0" borderId="19"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10" fillId="0" borderId="14" xfId="2" applyNumberFormat="1" applyFont="1" applyFill="1" applyBorder="1" applyAlignment="1">
      <alignment horizontal="center" vertical="center"/>
    </xf>
    <xf numFmtId="165" fontId="10" fillId="0" borderId="14" xfId="2" applyFont="1" applyFill="1" applyBorder="1" applyAlignment="1">
      <alignment horizontal="center" vertical="center"/>
    </xf>
    <xf numFmtId="167" fontId="10" fillId="0" borderId="18" xfId="2" applyNumberFormat="1" applyFont="1" applyFill="1" applyBorder="1" applyAlignment="1">
      <alignment horizontal="center" vertical="center" wrapText="1"/>
    </xf>
    <xf numFmtId="167" fontId="10" fillId="0" borderId="22" xfId="2" applyNumberFormat="1" applyFont="1" applyFill="1" applyBorder="1" applyAlignment="1">
      <alignment horizontal="center" vertical="center" wrapText="1"/>
    </xf>
    <xf numFmtId="9" fontId="4" fillId="0" borderId="15"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9" fontId="4" fillId="0" borderId="22" xfId="1" applyFont="1" applyFill="1" applyBorder="1" applyAlignment="1">
      <alignment horizontal="center" vertical="center" wrapText="1"/>
    </xf>
    <xf numFmtId="9" fontId="4" fillId="0" borderId="22" xfId="1" applyFont="1" applyFill="1" applyBorder="1" applyAlignment="1">
      <alignment horizontal="center" vertical="center"/>
    </xf>
    <xf numFmtId="166" fontId="9" fillId="0" borderId="15" xfId="2" applyNumberFormat="1" applyFont="1" applyFill="1" applyBorder="1" applyAlignment="1">
      <alignment horizontal="center" vertical="center" wrapText="1"/>
    </xf>
    <xf numFmtId="166" fontId="9" fillId="0" borderId="19" xfId="2" applyNumberFormat="1" applyFont="1" applyFill="1" applyBorder="1" applyAlignment="1">
      <alignment horizontal="center" vertical="center" wrapText="1"/>
    </xf>
    <xf numFmtId="43" fontId="9" fillId="0" borderId="15" xfId="3" applyNumberFormat="1" applyFont="1" applyFill="1" applyBorder="1" applyAlignment="1">
      <alignment horizontal="center" vertical="center" wrapText="1"/>
    </xf>
    <xf numFmtId="43" fontId="9" fillId="0" borderId="19" xfId="3" applyNumberFormat="1" applyFont="1" applyFill="1" applyBorder="1" applyAlignment="1">
      <alignment horizontal="center" vertical="center" wrapText="1"/>
    </xf>
    <xf numFmtId="167" fontId="9" fillId="0" borderId="15" xfId="2" applyNumberFormat="1" applyFont="1" applyFill="1" applyBorder="1" applyAlignment="1">
      <alignment horizontal="center" vertical="center" wrapText="1"/>
    </xf>
    <xf numFmtId="9" fontId="1" fillId="0" borderId="15" xfId="1" applyFont="1" applyFill="1" applyBorder="1" applyAlignment="1">
      <alignment horizontal="center" vertical="center" wrapText="1"/>
    </xf>
    <xf numFmtId="9" fontId="1" fillId="0" borderId="14" xfId="1" applyFont="1" applyFill="1" applyBorder="1" applyAlignment="1">
      <alignment horizontal="center" vertical="center" wrapText="1"/>
    </xf>
    <xf numFmtId="0" fontId="6" fillId="3" borderId="71" xfId="0" applyFont="1" applyFill="1" applyBorder="1" applyAlignment="1">
      <alignment horizontal="center" vertical="center" wrapText="1"/>
    </xf>
    <xf numFmtId="0" fontId="6" fillId="3" borderId="61" xfId="0" applyFont="1" applyFill="1" applyBorder="1" applyAlignment="1">
      <alignment horizontal="center" vertical="center" wrapText="1"/>
    </xf>
    <xf numFmtId="167" fontId="10" fillId="0" borderId="15" xfId="2" applyNumberFormat="1" applyFont="1" applyFill="1" applyBorder="1" applyAlignment="1">
      <alignment horizontal="center" vertical="center" wrapText="1"/>
    </xf>
    <xf numFmtId="165" fontId="9" fillId="0" borderId="15" xfId="2" applyFont="1" applyFill="1" applyBorder="1" applyAlignment="1">
      <alignment horizontal="center" vertical="center" wrapText="1"/>
    </xf>
    <xf numFmtId="165" fontId="9" fillId="0" borderId="19" xfId="2" applyFont="1" applyFill="1" applyBorder="1" applyAlignment="1">
      <alignment horizontal="center" vertical="center" wrapText="1"/>
    </xf>
    <xf numFmtId="9" fontId="9" fillId="0" borderId="15" xfId="1" applyFont="1" applyFill="1" applyBorder="1" applyAlignment="1">
      <alignment horizontal="center" vertical="center" wrapText="1"/>
    </xf>
    <xf numFmtId="9" fontId="9" fillId="0" borderId="19" xfId="1" applyFont="1" applyFill="1" applyBorder="1" applyAlignment="1">
      <alignment horizontal="center" vertical="center" wrapText="1"/>
    </xf>
    <xf numFmtId="167" fontId="4" fillId="0" borderId="19" xfId="2" applyNumberFormat="1" applyFont="1" applyFill="1" applyBorder="1" applyAlignment="1">
      <alignment horizontal="center" vertical="center" wrapText="1"/>
    </xf>
    <xf numFmtId="9" fontId="10" fillId="0" borderId="18" xfId="1" applyFont="1" applyFill="1" applyBorder="1" applyAlignment="1">
      <alignment horizontal="center" vertical="center" wrapText="1"/>
    </xf>
    <xf numFmtId="9" fontId="10" fillId="0" borderId="14" xfId="1" applyFont="1" applyFill="1" applyBorder="1" applyAlignment="1">
      <alignment horizontal="center" vertical="center" wrapText="1"/>
    </xf>
    <xf numFmtId="167" fontId="4" fillId="0" borderId="15" xfId="2" applyNumberFormat="1" applyFont="1" applyFill="1" applyBorder="1" applyAlignment="1">
      <alignment horizontal="center" vertical="center" wrapText="1"/>
    </xf>
    <xf numFmtId="167" fontId="4" fillId="0" borderId="14" xfId="2" applyNumberFormat="1" applyFont="1" applyFill="1" applyBorder="1" applyAlignment="1">
      <alignment horizontal="center" vertical="center" wrapText="1"/>
    </xf>
    <xf numFmtId="9" fontId="10" fillId="0" borderId="14" xfId="1" applyFont="1" applyFill="1" applyBorder="1" applyAlignment="1">
      <alignment horizontal="center" vertical="center"/>
    </xf>
    <xf numFmtId="167" fontId="9" fillId="0" borderId="14" xfId="2" applyNumberFormat="1" applyFont="1" applyFill="1" applyBorder="1" applyAlignment="1">
      <alignment horizontal="center" vertical="center" wrapText="1"/>
    </xf>
    <xf numFmtId="167" fontId="10" fillId="0" borderId="14" xfId="2" applyNumberFormat="1" applyFont="1" applyFill="1" applyBorder="1" applyAlignment="1">
      <alignment horizontal="center" vertical="center" wrapText="1"/>
    </xf>
    <xf numFmtId="165" fontId="9" fillId="0" borderId="14" xfId="2" applyFont="1" applyFill="1" applyBorder="1" applyAlignment="1">
      <alignment horizontal="center" vertical="center" wrapText="1"/>
    </xf>
    <xf numFmtId="9" fontId="9" fillId="0" borderId="14" xfId="1" applyFont="1" applyFill="1" applyBorder="1" applyAlignment="1">
      <alignment horizontal="center" vertical="center" wrapText="1"/>
    </xf>
    <xf numFmtId="43" fontId="10" fillId="0" borderId="15" xfId="3" applyNumberFormat="1" applyFont="1" applyFill="1" applyBorder="1" applyAlignment="1">
      <alignment horizontal="center" vertical="center"/>
    </xf>
    <xf numFmtId="43" fontId="10" fillId="0" borderId="19" xfId="3" applyNumberFormat="1" applyFont="1" applyFill="1" applyBorder="1" applyAlignment="1">
      <alignment horizontal="center" vertical="center"/>
    </xf>
    <xf numFmtId="43" fontId="4" fillId="0" borderId="19" xfId="3" applyNumberFormat="1" applyFont="1" applyFill="1" applyBorder="1" applyAlignment="1">
      <alignment horizontal="center" vertical="center" wrapText="1"/>
    </xf>
    <xf numFmtId="43" fontId="4" fillId="0" borderId="14" xfId="3" applyNumberFormat="1" applyFont="1" applyFill="1" applyBorder="1" applyAlignment="1">
      <alignment horizontal="center" vertical="center" wrapText="1"/>
    </xf>
    <xf numFmtId="165" fontId="10" fillId="0" borderId="19" xfId="2" applyFont="1" applyFill="1" applyBorder="1" applyAlignment="1">
      <alignment horizontal="center" vertical="center" wrapText="1"/>
    </xf>
    <xf numFmtId="166" fontId="9" fillId="0" borderId="19" xfId="0" applyNumberFormat="1" applyFont="1" applyFill="1" applyBorder="1" applyAlignment="1">
      <alignment horizontal="center" vertical="center" wrapText="1"/>
    </xf>
    <xf numFmtId="43" fontId="10" fillId="0" borderId="19" xfId="3" applyNumberFormat="1" applyFont="1" applyFill="1" applyBorder="1" applyAlignment="1">
      <alignment horizontal="center" vertical="center" wrapText="1"/>
    </xf>
    <xf numFmtId="165" fontId="10" fillId="0" borderId="15" xfId="2" applyFont="1" applyFill="1" applyBorder="1" applyAlignment="1">
      <alignment horizontal="center" vertical="center" wrapText="1"/>
    </xf>
    <xf numFmtId="165" fontId="10" fillId="0" borderId="22" xfId="2" applyFont="1" applyFill="1" applyBorder="1" applyAlignment="1">
      <alignment horizontal="center" vertical="center" wrapText="1"/>
    </xf>
    <xf numFmtId="167" fontId="10" fillId="0" borderId="5" xfId="2" applyNumberFormat="1" applyFont="1" applyFill="1" applyBorder="1" applyAlignment="1">
      <alignment horizontal="center" vertical="center" wrapText="1"/>
    </xf>
    <xf numFmtId="43" fontId="10" fillId="0" borderId="22" xfId="3" applyNumberFormat="1" applyFont="1" applyFill="1" applyBorder="1" applyAlignment="1">
      <alignment horizontal="center" vertical="center" wrapText="1"/>
    </xf>
    <xf numFmtId="165" fontId="4" fillId="0" borderId="15" xfId="2" applyFont="1" applyFill="1" applyBorder="1" applyAlignment="1">
      <alignment horizontal="center" vertical="center" wrapText="1"/>
    </xf>
    <xf numFmtId="165" fontId="4" fillId="0" borderId="19" xfId="2" applyFont="1" applyFill="1" applyBorder="1" applyAlignment="1">
      <alignment horizontal="center" vertical="center" wrapText="1"/>
    </xf>
    <xf numFmtId="165" fontId="4" fillId="0" borderId="14" xfId="2" applyFont="1" applyFill="1" applyBorder="1" applyAlignment="1">
      <alignment horizontal="center" vertical="center" wrapText="1"/>
    </xf>
    <xf numFmtId="165" fontId="10" fillId="0" borderId="18" xfId="2" applyFont="1" applyFill="1" applyBorder="1" applyAlignment="1">
      <alignment horizontal="center" vertical="center" wrapText="1"/>
    </xf>
    <xf numFmtId="9" fontId="19" fillId="0" borderId="15" xfId="1" applyFont="1" applyFill="1" applyBorder="1" applyAlignment="1">
      <alignment horizontal="center" vertical="center" wrapText="1"/>
    </xf>
    <xf numFmtId="9" fontId="19" fillId="0" borderId="14" xfId="1" applyFont="1" applyFill="1" applyBorder="1" applyAlignment="1">
      <alignment horizontal="center" vertical="center" wrapText="1"/>
    </xf>
    <xf numFmtId="166" fontId="10" fillId="0" borderId="15" xfId="0" applyNumberFormat="1" applyFont="1" applyFill="1" applyBorder="1" applyAlignment="1">
      <alignment horizontal="center" vertical="center"/>
    </xf>
    <xf numFmtId="166" fontId="10" fillId="0" borderId="19" xfId="0" applyNumberFormat="1" applyFont="1" applyFill="1" applyBorder="1" applyAlignment="1">
      <alignment horizontal="center" vertical="center"/>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4" xfId="0" applyFont="1" applyBorder="1" applyAlignment="1">
      <alignment horizontal="center" vertical="center" wrapText="1"/>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166" fontId="9" fillId="0" borderId="15" xfId="0" applyNumberFormat="1"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10" fillId="0" borderId="19"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9" fontId="10" fillId="0" borderId="14" xfId="1" applyFont="1" applyFill="1" applyBorder="1" applyAlignment="1">
      <alignment horizontal="left" vertical="top" wrapText="1"/>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9" fontId="18" fillId="0" borderId="20" xfId="1" applyFont="1" applyFill="1" applyBorder="1" applyAlignment="1">
      <alignment horizontal="center" vertical="center" wrapText="1"/>
    </xf>
    <xf numFmtId="9" fontId="21" fillId="0" borderId="20" xfId="1" applyFont="1" applyFill="1" applyBorder="1" applyAlignment="1">
      <alignment horizontal="center" vertical="center" wrapText="1"/>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14" xfId="0" applyFont="1" applyBorder="1" applyAlignment="1">
      <alignment horizontal="justify" vertical="center" wrapText="1"/>
    </xf>
    <xf numFmtId="169" fontId="4" fillId="0" borderId="15" xfId="3" applyNumberFormat="1" applyFont="1" applyFill="1" applyBorder="1" applyAlignment="1">
      <alignment horizontal="center" vertical="center" wrapText="1"/>
    </xf>
    <xf numFmtId="169" fontId="4" fillId="0" borderId="19" xfId="3" applyNumberFormat="1" applyFont="1" applyFill="1" applyBorder="1" applyAlignment="1">
      <alignment horizontal="center" vertical="center" wrapText="1"/>
    </xf>
    <xf numFmtId="169" fontId="4" fillId="0" borderId="22" xfId="3" applyNumberFormat="1" applyFont="1" applyFill="1" applyBorder="1" applyAlignment="1">
      <alignment horizontal="center" vertical="center" wrapText="1"/>
    </xf>
    <xf numFmtId="0" fontId="10" fillId="0" borderId="15" xfId="0" applyFont="1" applyBorder="1" applyAlignment="1">
      <alignment horizontal="justify" vertical="center" wrapText="1"/>
    </xf>
    <xf numFmtId="0" fontId="10" fillId="0" borderId="19" xfId="0" applyFont="1" applyBorder="1" applyAlignment="1">
      <alignment horizontal="justify" vertical="center" wrapText="1"/>
    </xf>
    <xf numFmtId="0" fontId="10" fillId="0" borderId="14" xfId="0" applyFont="1" applyBorder="1" applyAlignment="1">
      <alignment horizontal="justify" vertical="center" wrapText="1"/>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14" xfId="0" applyFont="1" applyBorder="1" applyAlignment="1">
      <alignment horizontal="center" vertical="center"/>
    </xf>
    <xf numFmtId="9" fontId="10" fillId="5" borderId="33" xfId="0" applyNumberFormat="1" applyFont="1" applyFill="1" applyBorder="1" applyAlignment="1">
      <alignment horizontal="center" vertical="center" wrapText="1"/>
    </xf>
    <xf numFmtId="9" fontId="10" fillId="5" borderId="19" xfId="0" applyNumberFormat="1" applyFont="1" applyFill="1" applyBorder="1" applyAlignment="1">
      <alignment horizontal="center" vertical="center" wrapText="1"/>
    </xf>
    <xf numFmtId="9" fontId="10" fillId="5" borderId="32" xfId="0" applyNumberFormat="1" applyFont="1" applyFill="1" applyBorder="1" applyAlignment="1">
      <alignment horizontal="center" vertical="center" wrapText="1"/>
    </xf>
    <xf numFmtId="0" fontId="10" fillId="0" borderId="5" xfId="0" applyFont="1" applyFill="1" applyBorder="1" applyAlignment="1">
      <alignment horizontal="center" vertical="center"/>
    </xf>
    <xf numFmtId="9" fontId="18" fillId="0" borderId="15" xfId="1" applyFont="1" applyFill="1" applyBorder="1" applyAlignment="1">
      <alignment horizontal="center" vertical="center" wrapText="1"/>
    </xf>
    <xf numFmtId="9" fontId="18" fillId="0" borderId="19" xfId="1" applyFont="1" applyFill="1" applyBorder="1" applyAlignment="1">
      <alignment horizontal="center" vertical="center" wrapText="1"/>
    </xf>
    <xf numFmtId="9" fontId="18" fillId="0" borderId="14" xfId="1" applyFont="1" applyFill="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Border="1" applyAlignment="1">
      <alignment horizontal="left" vertical="center" wrapText="1"/>
    </xf>
    <xf numFmtId="0" fontId="6" fillId="3" borderId="62"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6" fillId="3" borderId="64"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7" fillId="4" borderId="13" xfId="0" applyFont="1" applyFill="1" applyBorder="1"/>
    <xf numFmtId="0" fontId="6" fillId="4" borderId="1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3" borderId="72" xfId="0" applyFont="1" applyFill="1" applyBorder="1" applyAlignment="1">
      <alignment horizontal="center" vertical="center" wrapText="1"/>
    </xf>
    <xf numFmtId="0" fontId="6" fillId="3" borderId="73" xfId="0" applyFont="1" applyFill="1" applyBorder="1" applyAlignment="1">
      <alignment horizontal="center" vertical="center" wrapText="1"/>
    </xf>
    <xf numFmtId="0" fontId="6" fillId="3" borderId="60" xfId="0" applyFont="1" applyFill="1" applyBorder="1" applyAlignment="1">
      <alignment horizontal="center" vertical="center" wrapText="1"/>
    </xf>
    <xf numFmtId="9" fontId="6" fillId="4" borderId="17" xfId="0" applyNumberFormat="1" applyFont="1" applyFill="1" applyBorder="1" applyAlignment="1">
      <alignment horizontal="center" vertical="center" wrapText="1"/>
    </xf>
    <xf numFmtId="9" fontId="6" fillId="4" borderId="2" xfId="0" applyNumberFormat="1" applyFont="1" applyFill="1" applyBorder="1" applyAlignment="1">
      <alignment horizontal="center" vertical="center" wrapText="1"/>
    </xf>
    <xf numFmtId="9" fontId="6" fillId="4" borderId="13" xfId="0" applyNumberFormat="1" applyFont="1" applyFill="1" applyBorder="1" applyAlignment="1">
      <alignment horizontal="center" vertical="center" wrapText="1"/>
    </xf>
    <xf numFmtId="0" fontId="4" fillId="0" borderId="18"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5" xfId="0" applyFont="1" applyFill="1" applyBorder="1" applyAlignment="1">
      <alignment horizontal="center" vertical="center"/>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22" xfId="0" applyFont="1" applyFill="1" applyBorder="1" applyAlignment="1">
      <alignment horizontal="center" vertical="center"/>
    </xf>
    <xf numFmtId="9" fontId="4" fillId="5" borderId="32" xfId="0" applyNumberFormat="1" applyFont="1" applyFill="1" applyBorder="1" applyAlignment="1">
      <alignment horizontal="center" vertical="center" wrapText="1"/>
    </xf>
    <xf numFmtId="9" fontId="4" fillId="0" borderId="15" xfId="0" applyNumberFormat="1" applyFont="1" applyBorder="1" applyAlignment="1">
      <alignment horizontal="center" vertical="center"/>
    </xf>
    <xf numFmtId="9" fontId="4" fillId="0" borderId="14" xfId="0" applyNumberFormat="1" applyFont="1" applyBorder="1" applyAlignment="1">
      <alignment horizontal="center" vertical="center"/>
    </xf>
    <xf numFmtId="0" fontId="4" fillId="0" borderId="15"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4" fillId="0" borderId="22" xfId="0" applyFont="1" applyFill="1" applyBorder="1" applyAlignment="1">
      <alignment horizontal="justify" vertical="center" wrapText="1"/>
    </xf>
    <xf numFmtId="9" fontId="4" fillId="5" borderId="33" xfId="0" applyNumberFormat="1"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4" fillId="0" borderId="22" xfId="0"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4" xfId="0" applyFont="1" applyFill="1" applyBorder="1" applyAlignment="1">
      <alignment horizontal="center" vertical="center"/>
    </xf>
    <xf numFmtId="166" fontId="10" fillId="0" borderId="22" xfId="0" applyNumberFormat="1" applyFont="1" applyFill="1" applyBorder="1" applyAlignment="1">
      <alignment horizontal="center" vertical="center"/>
    </xf>
    <xf numFmtId="43" fontId="10" fillId="0" borderId="18" xfId="3" applyNumberFormat="1" applyFont="1" applyFill="1" applyBorder="1" applyAlignment="1">
      <alignment horizontal="center" vertical="center" wrapText="1"/>
    </xf>
    <xf numFmtId="43" fontId="10" fillId="0" borderId="14" xfId="3" applyNumberFormat="1" applyFont="1" applyFill="1" applyBorder="1" applyAlignment="1">
      <alignment horizontal="center" vertical="center" wrapText="1"/>
    </xf>
    <xf numFmtId="43" fontId="10" fillId="0" borderId="22" xfId="3" applyNumberFormat="1" applyFont="1" applyFill="1" applyBorder="1" applyAlignment="1">
      <alignment horizontal="center" vertical="center"/>
    </xf>
    <xf numFmtId="0" fontId="10" fillId="0" borderId="15" xfId="0" applyFont="1" applyFill="1" applyBorder="1" applyAlignment="1">
      <alignment horizontal="center" vertical="center" wrapText="1"/>
    </xf>
    <xf numFmtId="43" fontId="10" fillId="0" borderId="15" xfId="3"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7" fillId="4" borderId="30" xfId="0" applyFont="1" applyFill="1" applyBorder="1"/>
    <xf numFmtId="0" fontId="7" fillId="4" borderId="43" xfId="0" applyFont="1" applyFill="1" applyBorder="1"/>
    <xf numFmtId="0" fontId="6" fillId="3" borderId="2" xfId="0" applyFont="1" applyFill="1" applyBorder="1" applyAlignment="1">
      <alignment horizontal="center" vertical="center"/>
    </xf>
    <xf numFmtId="0" fontId="7" fillId="0" borderId="13" xfId="0" applyFont="1" applyBorder="1"/>
    <xf numFmtId="0" fontId="7" fillId="4" borderId="2" xfId="0" applyFont="1" applyFill="1" applyBorder="1"/>
    <xf numFmtId="0" fontId="6" fillId="3" borderId="70"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9" xfId="0" applyFont="1" applyFill="1" applyBorder="1" applyAlignment="1">
      <alignment horizontal="center" vertical="center" wrapText="1"/>
    </xf>
    <xf numFmtId="43" fontId="10" fillId="0" borderId="5" xfId="3" applyNumberFormat="1" applyFont="1" applyFill="1" applyBorder="1" applyAlignment="1">
      <alignment horizontal="center" vertical="center" wrapText="1"/>
    </xf>
    <xf numFmtId="165" fontId="10" fillId="0" borderId="14" xfId="2" applyFont="1" applyFill="1" applyBorder="1" applyAlignment="1">
      <alignment horizontal="center" vertical="center" wrapText="1"/>
    </xf>
    <xf numFmtId="0" fontId="9" fillId="0" borderId="18" xfId="0" applyFont="1" applyBorder="1" applyAlignment="1">
      <alignment horizontal="center" vertical="center" wrapText="1"/>
    </xf>
    <xf numFmtId="0" fontId="4" fillId="0" borderId="15" xfId="0" quotePrefix="1" applyFont="1" applyFill="1" applyBorder="1" applyAlignment="1">
      <alignment horizontal="center" vertical="center" wrapText="1"/>
    </xf>
    <xf numFmtId="0" fontId="4" fillId="0" borderId="19" xfId="0" quotePrefix="1" applyFont="1" applyFill="1" applyBorder="1" applyAlignment="1">
      <alignment horizontal="center" vertical="center" wrapText="1"/>
    </xf>
    <xf numFmtId="0" fontId="4" fillId="0" borderId="14" xfId="0" quotePrefix="1" applyFont="1" applyFill="1" applyBorder="1" applyAlignment="1">
      <alignment horizontal="center" vertical="center" wrapText="1"/>
    </xf>
    <xf numFmtId="0" fontId="4" fillId="0" borderId="18" xfId="0" applyFont="1" applyFill="1" applyBorder="1" applyAlignment="1">
      <alignment horizontal="center" vertical="center" wrapText="1"/>
    </xf>
    <xf numFmtId="0" fontId="9" fillId="0" borderId="22" xfId="0" applyFont="1" applyBorder="1" applyAlignment="1">
      <alignment horizontal="center" vertical="center" wrapText="1"/>
    </xf>
    <xf numFmtId="0" fontId="4" fillId="0" borderId="11" xfId="0" applyFont="1" applyFill="1" applyBorder="1" applyAlignment="1">
      <alignment horizontal="center" vertical="center"/>
    </xf>
    <xf numFmtId="169" fontId="4" fillId="0" borderId="14" xfId="3" applyNumberFormat="1" applyFont="1" applyFill="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69" xfId="0" applyFont="1" applyBorder="1" applyAlignment="1">
      <alignment horizontal="center" vertical="center"/>
    </xf>
    <xf numFmtId="0" fontId="2" fillId="6" borderId="54" xfId="0" applyFont="1" applyFill="1" applyBorder="1" applyAlignment="1">
      <alignment horizontal="center" vertical="center"/>
    </xf>
    <xf numFmtId="0" fontId="2" fillId="6" borderId="55"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51" xfId="0" applyFont="1" applyFill="1" applyBorder="1" applyAlignment="1">
      <alignment horizontal="center" vertical="center"/>
    </xf>
    <xf numFmtId="0" fontId="0" fillId="6" borderId="54"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56" xfId="0" applyFont="1" applyFill="1" applyBorder="1" applyAlignment="1">
      <alignment horizontal="center" vertical="center"/>
    </xf>
    <xf numFmtId="0" fontId="9" fillId="0" borderId="19" xfId="0" applyFont="1" applyFill="1" applyBorder="1" applyAlignment="1">
      <alignment horizontal="center" vertical="center" wrapText="1"/>
    </xf>
    <xf numFmtId="169" fontId="1" fillId="0" borderId="15" xfId="3" applyNumberFormat="1" applyFont="1" applyFill="1" applyBorder="1" applyAlignment="1">
      <alignment horizontal="center" vertical="center" wrapText="1"/>
    </xf>
    <xf numFmtId="169" fontId="1" fillId="0" borderId="14" xfId="3" applyNumberFormat="1"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0" borderId="18" xfId="0" applyFont="1" applyBorder="1" applyAlignment="1">
      <alignment horizontal="justify" vertical="center" wrapText="1"/>
    </xf>
    <xf numFmtId="0" fontId="10" fillId="0" borderId="22" xfId="0" applyFont="1" applyBorder="1" applyAlignment="1">
      <alignment horizontal="justify" vertical="center" wrapText="1"/>
    </xf>
    <xf numFmtId="9" fontId="10" fillId="5" borderId="18" xfId="0" applyNumberFormat="1" applyFont="1" applyFill="1" applyBorder="1" applyAlignment="1">
      <alignment horizontal="center" vertical="center" wrapText="1"/>
    </xf>
    <xf numFmtId="9" fontId="10" fillId="5" borderId="22" xfId="0" applyNumberFormat="1" applyFont="1" applyFill="1" applyBorder="1" applyAlignment="1">
      <alignment horizontal="center" vertical="center" wrapText="1"/>
    </xf>
    <xf numFmtId="0" fontId="10" fillId="0" borderId="18" xfId="0" applyFont="1" applyBorder="1" applyAlignment="1">
      <alignment horizontal="center" vertical="center"/>
    </xf>
    <xf numFmtId="0" fontId="10" fillId="0" borderId="22" xfId="0" applyFont="1" applyBorder="1" applyAlignment="1">
      <alignment horizontal="center" vertical="center"/>
    </xf>
    <xf numFmtId="0" fontId="10" fillId="0" borderId="6" xfId="0" applyFont="1" applyFill="1" applyBorder="1" applyAlignment="1">
      <alignment horizontal="center" vertical="center"/>
    </xf>
    <xf numFmtId="0" fontId="10" fillId="0" borderId="22" xfId="0" applyFont="1" applyFill="1" applyBorder="1" applyAlignment="1">
      <alignment horizontal="center" vertical="center"/>
    </xf>
    <xf numFmtId="2" fontId="12" fillId="0" borderId="18" xfId="3" applyNumberFormat="1" applyFont="1" applyFill="1" applyBorder="1" applyAlignment="1">
      <alignment horizontal="center" vertical="center" wrapText="1"/>
    </xf>
    <xf numFmtId="2" fontId="12" fillId="0" borderId="22" xfId="3" applyNumberFormat="1" applyFont="1" applyFill="1" applyBorder="1" applyAlignment="1">
      <alignment horizontal="center" vertical="center" wrapText="1"/>
    </xf>
    <xf numFmtId="0" fontId="10" fillId="0" borderId="18" xfId="0" applyFont="1" applyFill="1" applyBorder="1" applyAlignment="1">
      <alignment horizontal="center" vertical="center"/>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0" fillId="0" borderId="2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4" fillId="0" borderId="32" xfId="0" applyFont="1" applyFill="1" applyBorder="1" applyAlignment="1">
      <alignment horizontal="center" vertical="center" wrapText="1"/>
    </xf>
    <xf numFmtId="43" fontId="4" fillId="0" borderId="15" xfId="3" applyNumberFormat="1" applyFont="1" applyFill="1" applyBorder="1" applyAlignment="1">
      <alignment horizontal="center" vertical="center" wrapText="1"/>
    </xf>
    <xf numFmtId="43" fontId="10" fillId="0" borderId="14" xfId="3" applyNumberFormat="1" applyFont="1" applyFill="1" applyBorder="1" applyAlignment="1">
      <alignment horizontal="center" vertical="center"/>
    </xf>
    <xf numFmtId="166" fontId="10" fillId="0" borderId="14" xfId="0" applyNumberFormat="1" applyFont="1" applyFill="1" applyBorder="1" applyAlignment="1">
      <alignment horizontal="center" vertical="center"/>
    </xf>
    <xf numFmtId="167" fontId="4" fillId="0" borderId="15" xfId="1" applyNumberFormat="1" applyFont="1" applyFill="1" applyBorder="1" applyAlignment="1">
      <alignment horizontal="center" vertical="center" wrapText="1"/>
    </xf>
    <xf numFmtId="167" fontId="4" fillId="0" borderId="19" xfId="1" applyNumberFormat="1" applyFont="1" applyFill="1" applyBorder="1" applyAlignment="1">
      <alignment horizontal="center" vertical="center" wrapText="1"/>
    </xf>
    <xf numFmtId="167" fontId="4" fillId="0" borderId="14" xfId="1" applyNumberFormat="1" applyFont="1" applyFill="1" applyBorder="1" applyAlignment="1">
      <alignment horizontal="center" vertical="center" wrapText="1"/>
    </xf>
    <xf numFmtId="2" fontId="4" fillId="0" borderId="15" xfId="3" applyNumberFormat="1" applyFont="1" applyFill="1" applyBorder="1" applyAlignment="1">
      <alignment horizontal="center" vertical="center" wrapText="1"/>
    </xf>
    <xf numFmtId="2" fontId="4" fillId="0" borderId="19" xfId="3" applyNumberFormat="1" applyFont="1" applyFill="1" applyBorder="1" applyAlignment="1">
      <alignment horizontal="center" vertical="center" wrapText="1"/>
    </xf>
    <xf numFmtId="2" fontId="4" fillId="0" borderId="14" xfId="3" applyNumberFormat="1"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67" xfId="0"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43" fontId="9" fillId="0" borderId="14" xfId="3" applyNumberFormat="1" applyFont="1" applyFill="1" applyBorder="1" applyAlignment="1">
      <alignment horizontal="center" vertical="center" wrapText="1"/>
    </xf>
    <xf numFmtId="9" fontId="9" fillId="0" borderId="15" xfId="1" applyNumberFormat="1" applyFont="1" applyFill="1" applyBorder="1" applyAlignment="1">
      <alignment horizontal="center" vertical="center" wrapText="1"/>
    </xf>
    <xf numFmtId="9" fontId="9" fillId="0" borderId="19" xfId="1" applyNumberFormat="1" applyFont="1" applyFill="1" applyBorder="1" applyAlignment="1">
      <alignment horizontal="center" vertical="center" wrapText="1"/>
    </xf>
    <xf numFmtId="167" fontId="10" fillId="0" borderId="15" xfId="1" applyNumberFormat="1" applyFont="1" applyFill="1" applyBorder="1" applyAlignment="1">
      <alignment horizontal="center" vertical="center"/>
    </xf>
    <xf numFmtId="167" fontId="10" fillId="0" borderId="19" xfId="1" applyNumberFormat="1" applyFont="1" applyFill="1" applyBorder="1" applyAlignment="1">
      <alignment horizontal="center" vertical="center"/>
    </xf>
    <xf numFmtId="167" fontId="10" fillId="0" borderId="22" xfId="1" applyNumberFormat="1" applyFont="1" applyFill="1" applyBorder="1" applyAlignment="1">
      <alignment horizontal="center" vertical="center"/>
    </xf>
    <xf numFmtId="9" fontId="10" fillId="0" borderId="19" xfId="1" applyFont="1" applyFill="1" applyBorder="1" applyAlignment="1">
      <alignment horizontal="left" vertical="top" wrapText="1"/>
    </xf>
    <xf numFmtId="167" fontId="9" fillId="0" borderId="15" xfId="1" applyNumberFormat="1" applyFont="1" applyFill="1" applyBorder="1" applyAlignment="1">
      <alignment horizontal="center" vertical="center" wrapText="1"/>
    </xf>
    <xf numFmtId="167" fontId="9" fillId="0" borderId="19" xfId="1" applyNumberFormat="1" applyFont="1" applyFill="1" applyBorder="1" applyAlignment="1">
      <alignment horizontal="center" vertical="center" wrapText="1"/>
    </xf>
    <xf numFmtId="165" fontId="9" fillId="0" borderId="19" xfId="2" applyFont="1" applyFill="1" applyBorder="1" applyAlignment="1">
      <alignment horizontal="right" vertical="center" wrapText="1"/>
    </xf>
    <xf numFmtId="170" fontId="12" fillId="0" borderId="18" xfId="3" applyNumberFormat="1" applyFont="1" applyFill="1" applyBorder="1" applyAlignment="1">
      <alignment horizontal="center" vertical="center" wrapText="1"/>
    </xf>
    <xf numFmtId="170" fontId="12" fillId="0" borderId="19" xfId="3" applyNumberFormat="1" applyFont="1" applyFill="1" applyBorder="1" applyAlignment="1">
      <alignment horizontal="center" vertical="center" wrapText="1"/>
    </xf>
    <xf numFmtId="170" fontId="12" fillId="0" borderId="22" xfId="3" applyNumberFormat="1" applyFont="1" applyFill="1" applyBorder="1" applyAlignment="1">
      <alignment horizontal="center" vertical="center" wrapText="1"/>
    </xf>
    <xf numFmtId="9" fontId="10" fillId="0" borderId="15" xfId="3" applyNumberFormat="1" applyFont="1" applyFill="1" applyBorder="1" applyAlignment="1">
      <alignment horizontal="center" vertical="center"/>
    </xf>
    <xf numFmtId="43" fontId="10" fillId="0" borderId="19" xfId="3" applyFont="1" applyFill="1" applyBorder="1" applyAlignment="1">
      <alignment horizontal="center" vertical="center"/>
    </xf>
    <xf numFmtId="43" fontId="10" fillId="0" borderId="22" xfId="3" applyFont="1" applyFill="1" applyBorder="1" applyAlignment="1">
      <alignment horizontal="center" vertical="center"/>
    </xf>
    <xf numFmtId="0" fontId="10" fillId="0" borderId="35"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50" xfId="0" applyFont="1" applyFill="1" applyBorder="1" applyAlignment="1">
      <alignment horizontal="center" vertical="center"/>
    </xf>
    <xf numFmtId="167" fontId="10" fillId="0" borderId="14" xfId="1" applyNumberFormat="1" applyFont="1" applyFill="1" applyBorder="1" applyAlignment="1">
      <alignment horizontal="center" vertical="center"/>
    </xf>
    <xf numFmtId="43" fontId="12" fillId="0" borderId="18" xfId="3" applyFont="1" applyFill="1" applyBorder="1" applyAlignment="1">
      <alignment horizontal="center" vertical="center" wrapText="1"/>
    </xf>
    <xf numFmtId="43" fontId="12" fillId="0" borderId="19" xfId="3" applyFont="1" applyFill="1" applyBorder="1" applyAlignment="1">
      <alignment horizontal="center" vertical="center" wrapText="1"/>
    </xf>
    <xf numFmtId="43" fontId="12" fillId="0" borderId="22" xfId="3" applyFont="1" applyFill="1" applyBorder="1" applyAlignment="1">
      <alignment horizontal="center" vertical="center" wrapText="1"/>
    </xf>
    <xf numFmtId="9" fontId="4" fillId="0" borderId="15" xfId="1" applyNumberFormat="1" applyFont="1" applyFill="1" applyBorder="1" applyAlignment="1">
      <alignment horizontal="center" vertical="center" wrapText="1"/>
    </xf>
    <xf numFmtId="9" fontId="4" fillId="0" borderId="19" xfId="1" applyNumberFormat="1" applyFont="1" applyFill="1" applyBorder="1" applyAlignment="1">
      <alignment horizontal="center" vertical="center" wrapText="1"/>
    </xf>
    <xf numFmtId="9" fontId="4" fillId="0" borderId="14" xfId="1" applyNumberFormat="1" applyFont="1" applyFill="1" applyBorder="1" applyAlignment="1">
      <alignment horizontal="center" vertical="center" wrapText="1"/>
    </xf>
    <xf numFmtId="9" fontId="10" fillId="0" borderId="18" xfId="1" applyFont="1" applyFill="1" applyBorder="1" applyAlignment="1">
      <alignment horizontal="center" vertical="center"/>
    </xf>
    <xf numFmtId="167" fontId="9" fillId="0" borderId="14" xfId="1" applyNumberFormat="1" applyFont="1" applyFill="1" applyBorder="1" applyAlignment="1">
      <alignment horizontal="center" vertical="center" wrapText="1"/>
    </xf>
    <xf numFmtId="167" fontId="10" fillId="0" borderId="18" xfId="1" applyNumberFormat="1" applyFont="1" applyFill="1" applyBorder="1" applyAlignment="1">
      <alignment horizontal="center" vertical="center" wrapText="1"/>
    </xf>
    <xf numFmtId="167" fontId="10" fillId="0" borderId="19" xfId="1" applyNumberFormat="1" applyFont="1" applyFill="1" applyBorder="1" applyAlignment="1">
      <alignment horizontal="center" vertical="center" wrapText="1"/>
    </xf>
    <xf numFmtId="167" fontId="10" fillId="0" borderId="14" xfId="1" applyNumberFormat="1" applyFont="1" applyFill="1" applyBorder="1" applyAlignment="1">
      <alignment horizontal="center" vertical="center" wrapText="1"/>
    </xf>
    <xf numFmtId="9" fontId="18" fillId="0" borderId="15" xfId="1" applyFont="1" applyFill="1" applyBorder="1" applyAlignment="1">
      <alignment horizontal="left" vertical="top" wrapText="1"/>
    </xf>
    <xf numFmtId="9" fontId="18" fillId="0" borderId="19" xfId="1" applyFont="1" applyFill="1" applyBorder="1" applyAlignment="1">
      <alignment horizontal="left" vertical="top" wrapText="1"/>
    </xf>
    <xf numFmtId="9" fontId="18" fillId="0" borderId="14" xfId="1" applyFont="1" applyFill="1" applyBorder="1" applyAlignment="1">
      <alignment horizontal="left" vertical="top" wrapText="1"/>
    </xf>
    <xf numFmtId="9" fontId="19" fillId="0" borderId="19" xfId="1"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56" xfId="0" applyFont="1" applyFill="1" applyBorder="1" applyAlignment="1">
      <alignment horizontal="center" vertical="center" wrapText="1"/>
    </xf>
    <xf numFmtId="165" fontId="10" fillId="0" borderId="15" xfId="2" applyNumberFormat="1" applyFont="1" applyFill="1" applyBorder="1" applyAlignment="1">
      <alignment horizontal="center" vertical="center"/>
    </xf>
    <xf numFmtId="165" fontId="10" fillId="0" borderId="19" xfId="2" applyNumberFormat="1" applyFont="1" applyFill="1" applyBorder="1" applyAlignment="1">
      <alignment horizontal="center" vertical="center"/>
    </xf>
    <xf numFmtId="165" fontId="10" fillId="0" borderId="22" xfId="2" applyNumberFormat="1" applyFont="1" applyFill="1" applyBorder="1" applyAlignment="1">
      <alignment horizontal="center" vertical="center"/>
    </xf>
    <xf numFmtId="10" fontId="10" fillId="0" borderId="15" xfId="1" applyNumberFormat="1" applyFont="1" applyFill="1" applyBorder="1" applyAlignment="1">
      <alignment horizontal="center" vertical="center"/>
    </xf>
    <xf numFmtId="10" fontId="10" fillId="0" borderId="19" xfId="1" applyNumberFormat="1" applyFont="1" applyFill="1" applyBorder="1" applyAlignment="1">
      <alignment horizontal="center" vertical="center"/>
    </xf>
    <xf numFmtId="10" fontId="10" fillId="0" borderId="22" xfId="1" applyNumberFormat="1" applyFont="1" applyFill="1" applyBorder="1" applyAlignment="1">
      <alignment horizontal="center" vertical="center"/>
    </xf>
    <xf numFmtId="165" fontId="10" fillId="0" borderId="18" xfId="2" applyNumberFormat="1" applyFont="1" applyFill="1" applyBorder="1" applyAlignment="1">
      <alignment horizontal="center" vertical="center" wrapText="1"/>
    </xf>
    <xf numFmtId="165" fontId="10" fillId="0" borderId="19" xfId="2" applyNumberFormat="1" applyFont="1" applyFill="1" applyBorder="1" applyAlignment="1">
      <alignment horizontal="center" vertical="center" wrapText="1"/>
    </xf>
    <xf numFmtId="165" fontId="10" fillId="0" borderId="14" xfId="2" applyNumberFormat="1" applyFont="1" applyFill="1" applyBorder="1" applyAlignment="1">
      <alignment horizontal="center" vertical="center" wrapText="1"/>
    </xf>
    <xf numFmtId="9" fontId="10" fillId="0" borderId="18" xfId="1" applyNumberFormat="1" applyFont="1" applyFill="1" applyBorder="1" applyAlignment="1">
      <alignment horizontal="center" vertical="center" wrapText="1"/>
    </xf>
    <xf numFmtId="9" fontId="10" fillId="0" borderId="19" xfId="1" applyNumberFormat="1" applyFont="1" applyFill="1" applyBorder="1" applyAlignment="1">
      <alignment horizontal="center" vertical="center" wrapText="1"/>
    </xf>
    <xf numFmtId="9" fontId="10" fillId="0" borderId="14" xfId="1" applyNumberFormat="1" applyFont="1" applyFill="1" applyBorder="1" applyAlignment="1">
      <alignment horizontal="center" vertical="center" wrapText="1"/>
    </xf>
    <xf numFmtId="9" fontId="10" fillId="0" borderId="15" xfId="1" applyNumberFormat="1" applyFont="1" applyFill="1" applyBorder="1" applyAlignment="1">
      <alignment horizontal="center" vertical="center"/>
    </xf>
    <xf numFmtId="9" fontId="10" fillId="0" borderId="19" xfId="1" applyNumberFormat="1" applyFont="1" applyFill="1" applyBorder="1" applyAlignment="1">
      <alignment horizontal="center" vertical="center"/>
    </xf>
    <xf numFmtId="9" fontId="10" fillId="0" borderId="14" xfId="1" applyNumberFormat="1" applyFont="1" applyFill="1" applyBorder="1" applyAlignment="1">
      <alignment horizontal="center" vertical="center"/>
    </xf>
    <xf numFmtId="9" fontId="9" fillId="0" borderId="14" xfId="1" applyNumberFormat="1" applyFont="1" applyFill="1" applyBorder="1" applyAlignment="1">
      <alignment horizontal="center" vertical="center" wrapText="1"/>
    </xf>
    <xf numFmtId="171" fontId="10" fillId="0" borderId="19" xfId="2" applyNumberFormat="1" applyFont="1" applyFill="1" applyBorder="1" applyAlignment="1">
      <alignment horizontal="center" vertical="center"/>
    </xf>
    <xf numFmtId="171" fontId="10" fillId="0" borderId="22" xfId="2" applyNumberFormat="1" applyFont="1" applyFill="1" applyBorder="1" applyAlignment="1">
      <alignment horizontal="center" vertical="center"/>
    </xf>
    <xf numFmtId="9" fontId="10" fillId="0" borderId="22" xfId="1" applyNumberFormat="1" applyFont="1" applyFill="1" applyBorder="1" applyAlignment="1">
      <alignment horizontal="center" vertical="center"/>
    </xf>
    <xf numFmtId="0" fontId="6" fillId="4" borderId="40" xfId="0" applyFont="1" applyFill="1" applyBorder="1" applyAlignment="1">
      <alignment horizontal="center" vertical="center" wrapText="1"/>
    </xf>
    <xf numFmtId="0" fontId="6" fillId="4" borderId="41" xfId="0" applyFont="1" applyFill="1" applyBorder="1" applyAlignment="1">
      <alignment horizontal="center" vertical="center" wrapText="1"/>
    </xf>
    <xf numFmtId="166" fontId="4" fillId="0" borderId="15" xfId="0" applyNumberFormat="1" applyFont="1" applyFill="1" applyBorder="1" applyAlignment="1">
      <alignment horizontal="center" vertical="center" wrapText="1"/>
    </xf>
    <xf numFmtId="166" fontId="4" fillId="0" borderId="19" xfId="0" applyNumberFormat="1" applyFont="1" applyFill="1" applyBorder="1" applyAlignment="1">
      <alignment horizontal="center" vertical="center" wrapText="1"/>
    </xf>
    <xf numFmtId="166" fontId="4" fillId="0" borderId="14" xfId="0" applyNumberFormat="1" applyFont="1" applyFill="1" applyBorder="1" applyAlignment="1">
      <alignment horizontal="center" vertical="center" wrapText="1"/>
    </xf>
    <xf numFmtId="166" fontId="10" fillId="0" borderId="15" xfId="0" applyNumberFormat="1" applyFont="1" applyFill="1" applyBorder="1" applyAlignment="1">
      <alignment horizontal="center" vertical="center" wrapText="1"/>
    </xf>
    <xf numFmtId="166" fontId="10" fillId="0" borderId="14" xfId="0" applyNumberFormat="1" applyFont="1" applyFill="1" applyBorder="1" applyAlignment="1">
      <alignment horizontal="center" vertical="center" wrapText="1"/>
    </xf>
    <xf numFmtId="166" fontId="4" fillId="0" borderId="15" xfId="0" applyNumberFormat="1" applyFont="1" applyFill="1" applyBorder="1" applyAlignment="1">
      <alignment horizontal="center" vertical="center"/>
    </xf>
    <xf numFmtId="166" fontId="4" fillId="0" borderId="14" xfId="0" applyNumberFormat="1" applyFont="1" applyFill="1" applyBorder="1" applyAlignment="1">
      <alignment horizontal="center" vertical="center"/>
    </xf>
    <xf numFmtId="0" fontId="18" fillId="7" borderId="15" xfId="0" applyFont="1" applyFill="1" applyBorder="1" applyAlignment="1">
      <alignment horizontal="left" vertical="center" wrapText="1"/>
    </xf>
    <xf numFmtId="0" fontId="18" fillId="7"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4" xfId="0" applyFont="1" applyFill="1" applyBorder="1" applyAlignment="1">
      <alignment horizontal="justify" vertical="center" wrapText="1"/>
    </xf>
    <xf numFmtId="0" fontId="17" fillId="0" borderId="15" xfId="0" applyFont="1" applyFill="1" applyBorder="1" applyAlignment="1">
      <alignment horizontal="center" vertical="center"/>
    </xf>
    <xf numFmtId="0" fontId="17" fillId="0" borderId="14" xfId="0" applyFont="1" applyFill="1" applyBorder="1" applyAlignment="1">
      <alignment horizontal="center" vertical="center"/>
    </xf>
    <xf numFmtId="9" fontId="4" fillId="5" borderId="22" xfId="0" applyNumberFormat="1" applyFont="1" applyFill="1" applyBorder="1" applyAlignment="1">
      <alignment horizontal="center" vertical="center" wrapText="1"/>
    </xf>
    <xf numFmtId="0" fontId="8" fillId="0" borderId="74" xfId="0" applyFont="1" applyBorder="1" applyAlignment="1">
      <alignment horizontal="center" vertical="center" textRotation="90" wrapText="1"/>
    </xf>
    <xf numFmtId="0" fontId="8" fillId="0" borderId="26"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8" fillId="0" borderId="18" xfId="0" applyFont="1" applyBorder="1" applyAlignment="1">
      <alignment horizontal="center" vertical="center" textRotation="90" wrapText="1"/>
    </xf>
    <xf numFmtId="0" fontId="8" fillId="0" borderId="19" xfId="0" applyFont="1" applyBorder="1" applyAlignment="1">
      <alignment horizontal="center" vertical="center" textRotation="90" wrapText="1"/>
    </xf>
    <xf numFmtId="0" fontId="8" fillId="0" borderId="22" xfId="0" applyFont="1" applyBorder="1" applyAlignment="1">
      <alignment horizontal="center" vertical="center" textRotation="90" wrapText="1"/>
    </xf>
    <xf numFmtId="9" fontId="4" fillId="0" borderId="18" xfId="0" applyNumberFormat="1" applyFont="1" applyFill="1" applyBorder="1" applyAlignment="1">
      <alignment horizontal="center" vertical="center" wrapText="1"/>
    </xf>
    <xf numFmtId="0" fontId="4" fillId="0" borderId="18" xfId="0" applyFont="1" applyBorder="1" applyAlignment="1">
      <alignment horizontal="center" vertical="center"/>
    </xf>
    <xf numFmtId="9" fontId="4" fillId="0" borderId="18" xfId="0" applyNumberFormat="1" applyFont="1" applyFill="1" applyBorder="1" applyAlignment="1">
      <alignment horizontal="center" vertical="center"/>
    </xf>
    <xf numFmtId="9" fontId="10" fillId="0" borderId="19" xfId="0" applyNumberFormat="1" applyFont="1" applyFill="1" applyBorder="1" applyAlignment="1">
      <alignment horizontal="center" vertical="center" wrapText="1"/>
    </xf>
    <xf numFmtId="9" fontId="10" fillId="0" borderId="22" xfId="0" applyNumberFormat="1" applyFont="1" applyFill="1" applyBorder="1" applyAlignment="1">
      <alignment horizontal="center" vertical="center" wrapText="1"/>
    </xf>
    <xf numFmtId="9" fontId="10" fillId="0" borderId="18" xfId="0" applyNumberFormat="1" applyFont="1" applyFill="1" applyBorder="1" applyAlignment="1">
      <alignment horizontal="center" vertical="center"/>
    </xf>
    <xf numFmtId="9" fontId="10" fillId="0" borderId="19" xfId="0" applyNumberFormat="1" applyFont="1" applyFill="1" applyBorder="1" applyAlignment="1">
      <alignment horizontal="center" vertical="center"/>
    </xf>
    <xf numFmtId="9" fontId="10" fillId="0" borderId="22" xfId="0" applyNumberFormat="1" applyFont="1" applyFill="1" applyBorder="1" applyAlignment="1">
      <alignment horizontal="center" vertical="center"/>
    </xf>
    <xf numFmtId="9" fontId="4" fillId="0" borderId="32" xfId="0" applyNumberFormat="1" applyFont="1" applyFill="1" applyBorder="1" applyAlignment="1">
      <alignment horizontal="center" vertical="center" wrapText="1"/>
    </xf>
    <xf numFmtId="9" fontId="4" fillId="0" borderId="32"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wrapText="1"/>
    </xf>
    <xf numFmtId="9" fontId="4" fillId="0" borderId="33" xfId="0" applyNumberFormat="1" applyFont="1" applyFill="1" applyBorder="1" applyAlignment="1">
      <alignment horizontal="center" vertical="center"/>
    </xf>
    <xf numFmtId="9" fontId="12" fillId="0" borderId="18" xfId="1" applyFont="1" applyFill="1" applyBorder="1" applyAlignment="1">
      <alignment horizontal="center" vertical="center" wrapText="1"/>
    </xf>
    <xf numFmtId="9" fontId="12" fillId="0" borderId="22" xfId="1" applyFont="1" applyFill="1" applyBorder="1" applyAlignment="1">
      <alignment horizontal="center" vertical="center" wrapText="1"/>
    </xf>
    <xf numFmtId="0" fontId="13" fillId="0" borderId="0" xfId="0" applyFont="1" applyAlignment="1">
      <alignment horizontal="center"/>
    </xf>
    <xf numFmtId="0" fontId="0" fillId="0" borderId="0" xfId="0" applyAlignment="1">
      <alignment horizontal="center"/>
    </xf>
  </cellXfs>
  <cellStyles count="7">
    <cellStyle name="Millares" xfId="3" builtinId="3"/>
    <cellStyle name="Millares 2" xfId="5"/>
    <cellStyle name="Moneda" xfId="2" builtinId="4"/>
    <cellStyle name="Normal" xfId="0" builtinId="0"/>
    <cellStyle name="Normal 2" xfId="4"/>
    <cellStyle name="Porcentaje" xfId="1" builtin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247650</xdr:colOff>
      <xdr:row>18</xdr:row>
      <xdr:rowOff>600075</xdr:rowOff>
    </xdr:to>
    <xdr:sp macro="" textlink="">
      <xdr:nvSpPr>
        <xdr:cNvPr id="2" name="AutoShape 3">
          <a:extLst>
            <a:ext uri="{FF2B5EF4-FFF2-40B4-BE49-F238E27FC236}">
              <a16:creationId xmlns="" xmlns:a16="http://schemas.microsoft.com/office/drawing/2014/main" id="{00000000-0008-0000-0000-000002000000}"/>
            </a:ext>
          </a:extLst>
        </xdr:cNvPr>
        <xdr:cNvSpPr>
          <a:spLocks noChangeArrowheads="1"/>
        </xdr:cNvSpPr>
      </xdr:nvSpPr>
      <xdr:spPr bwMode="auto">
        <a:xfrm>
          <a:off x="0" y="0"/>
          <a:ext cx="11849100" cy="106775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E1027"/>
  <sheetViews>
    <sheetView tabSelected="1" topLeftCell="A9" zoomScale="70" zoomScaleNormal="70" workbookViewId="0">
      <pane xSplit="8" ySplit="4" topLeftCell="BC97" activePane="bottomRight" state="frozen"/>
      <selection activeCell="H10" sqref="H10"/>
      <selection pane="topRight" activeCell="I10" sqref="I10"/>
      <selection pane="bottomLeft" activeCell="H13" sqref="H13"/>
      <selection pane="bottomRight" activeCell="AP64" sqref="AP64"/>
    </sheetView>
  </sheetViews>
  <sheetFormatPr baseColWidth="10" defaultColWidth="12.5703125" defaultRowHeight="15" customHeight="1" outlineLevelRow="1" outlineLevelCol="1" x14ac:dyDescent="0.25"/>
  <cols>
    <col min="1" max="1" width="9.5703125" style="7" customWidth="1" outlineLevel="1"/>
    <col min="2" max="2" width="13.85546875" style="35" customWidth="1" outlineLevel="1"/>
    <col min="3" max="3" width="5.28515625" style="35" customWidth="1" outlineLevel="1"/>
    <col min="4" max="4" width="16.85546875" style="35" customWidth="1" outlineLevel="1"/>
    <col min="5" max="5" width="4.85546875" style="35" customWidth="1" outlineLevel="1"/>
    <col min="6" max="6" width="15.5703125" style="35" customWidth="1" outlineLevel="1"/>
    <col min="7" max="7" width="7.28515625" style="35" customWidth="1" outlineLevel="1"/>
    <col min="8" max="8" width="85.5703125" style="35" customWidth="1"/>
    <col min="9" max="9" width="10.5703125" style="35" customWidth="1"/>
    <col min="10" max="10" width="43" style="35" customWidth="1"/>
    <col min="11" max="11" width="46" style="35" customWidth="1"/>
    <col min="12" max="12" width="20.28515625" style="35" customWidth="1"/>
    <col min="13" max="13" width="33.42578125" style="35" customWidth="1"/>
    <col min="14" max="14" width="40.28515625" style="35" customWidth="1"/>
    <col min="15" max="15" width="21.28515625" style="35" customWidth="1"/>
    <col min="16" max="19" width="21.28515625" style="102" customWidth="1"/>
    <col min="20" max="24" width="21.28515625" style="102" hidden="1" customWidth="1"/>
    <col min="25" max="25" width="20.5703125" style="102" hidden="1" customWidth="1"/>
    <col min="26" max="26" width="27.140625" style="35" hidden="1" customWidth="1"/>
    <col min="27" max="33" width="20.5703125" style="35" hidden="1" customWidth="1"/>
    <col min="34" max="34" width="21.28515625" style="35" hidden="1" customWidth="1"/>
    <col min="35" max="35" width="20.140625" style="35" hidden="1" customWidth="1"/>
    <col min="36" max="37" width="20.5703125" style="35" hidden="1" customWidth="1"/>
    <col min="38" max="38" width="61.5703125" style="7" customWidth="1"/>
    <col min="39" max="39" width="10.5703125" style="35" customWidth="1"/>
    <col min="40" max="40" width="9.7109375" style="35" customWidth="1"/>
    <col min="41" max="41" width="33.85546875" style="35" hidden="1" customWidth="1"/>
    <col min="42" max="42" width="94.28515625" style="35" customWidth="1"/>
    <col min="43" max="43" width="25.42578125" style="35" customWidth="1"/>
    <col min="44" max="44" width="22.5703125" style="7" hidden="1" customWidth="1"/>
    <col min="45" max="45" width="34.28515625" style="7" customWidth="1"/>
    <col min="46" max="46" width="22.42578125" style="7" customWidth="1"/>
    <col min="47" max="47" width="58.28515625" style="7" customWidth="1"/>
    <col min="48" max="48" width="19" style="35" customWidth="1"/>
    <col min="49" max="49" width="18.5703125" style="35" hidden="1" customWidth="1"/>
    <col min="50" max="50" width="23" style="35" hidden="1" customWidth="1"/>
    <col min="51" max="51" width="20.5703125" style="35" customWidth="1"/>
    <col min="52" max="52" width="31.140625" style="35" customWidth="1"/>
    <col min="53" max="53" width="25.42578125" style="7" customWidth="1"/>
    <col min="54" max="54" width="30.140625" style="35" customWidth="1"/>
    <col min="55" max="55" width="31" style="35" customWidth="1"/>
    <col min="56" max="56" width="48.7109375" style="35" bestFit="1" customWidth="1"/>
    <col min="57" max="58" width="43" style="35" customWidth="1"/>
    <col min="59" max="59" width="29.42578125" style="35" hidden="1" customWidth="1"/>
    <col min="60" max="60" width="30.140625" style="35" hidden="1" customWidth="1"/>
    <col min="61" max="61" width="32.7109375" style="35" hidden="1" customWidth="1"/>
    <col min="62" max="62" width="29.5703125" style="35" hidden="1" customWidth="1"/>
    <col min="63" max="63" width="36" style="35" hidden="1" customWidth="1"/>
    <col min="64" max="64" width="19.85546875" style="35" hidden="1" customWidth="1"/>
    <col min="65" max="65" width="29.85546875" style="35" hidden="1" customWidth="1"/>
    <col min="66" max="66" width="32.42578125" style="35" hidden="1" customWidth="1"/>
    <col min="67" max="67" width="29.28515625" style="35" hidden="1" customWidth="1"/>
    <col min="68" max="68" width="25.42578125" style="35" hidden="1" customWidth="1"/>
    <col min="69" max="69" width="28.5703125" style="35" hidden="1" customWidth="1"/>
    <col min="70" max="70" width="43.85546875" style="35" hidden="1" customWidth="1"/>
    <col min="71" max="71" width="46.42578125" style="35" hidden="1" customWidth="1"/>
    <col min="72" max="72" width="42.42578125" style="35" hidden="1" customWidth="1"/>
    <col min="73" max="73" width="36.42578125" style="35" hidden="1" customWidth="1"/>
    <col min="74" max="74" width="30.85546875" style="35" hidden="1" customWidth="1"/>
    <col min="75" max="75" width="47.28515625" style="35" hidden="1" customWidth="1"/>
    <col min="76" max="76" width="49.7109375" style="35" hidden="1" customWidth="1"/>
    <col min="77" max="77" width="45.85546875" style="35" hidden="1" customWidth="1"/>
    <col min="78" max="78" width="40" style="35" hidden="1" customWidth="1"/>
    <col min="79" max="79" width="50.140625" style="35" hidden="1" customWidth="1"/>
    <col min="80" max="80" width="52.85546875" style="35" hidden="1" customWidth="1"/>
    <col min="81" max="81" width="55.28515625" style="35" hidden="1" customWidth="1"/>
    <col min="82" max="82" width="51.140625" style="35" hidden="1" customWidth="1"/>
    <col min="83" max="83" width="45.42578125" style="35" hidden="1" customWidth="1"/>
    <col min="84" max="84" width="45.85546875" style="35" hidden="1" customWidth="1"/>
    <col min="85" max="85" width="48.28515625" style="35" hidden="1" customWidth="1"/>
    <col min="86" max="86" width="50.7109375" style="35" hidden="1" customWidth="1"/>
    <col min="87" max="87" width="46.85546875" style="35" hidden="1" customWidth="1"/>
    <col min="88" max="88" width="41" style="35" hidden="1" customWidth="1"/>
    <col min="89" max="98" width="26.85546875" style="35" hidden="1" customWidth="1"/>
    <col min="99" max="99" width="21.42578125" style="7" customWidth="1"/>
    <col min="100" max="100" width="9.7109375" style="7" customWidth="1"/>
    <col min="101" max="102" width="7.5703125" style="7" customWidth="1"/>
    <col min="103" max="103" width="15.5703125" style="7" bestFit="1" customWidth="1"/>
    <col min="104" max="104" width="16.7109375" style="7" bestFit="1" customWidth="1"/>
    <col min="105" max="105" width="7.5703125" style="7" customWidth="1"/>
    <col min="106" max="16384" width="12.5703125" style="7"/>
  </cols>
  <sheetData>
    <row r="1" spans="1:109" ht="15" customHeight="1" outlineLevel="1" x14ac:dyDescent="0.25">
      <c r="A1" s="1"/>
      <c r="B1" s="2"/>
      <c r="C1" s="2"/>
      <c r="D1" s="2"/>
      <c r="E1" s="2"/>
      <c r="F1" s="4"/>
      <c r="G1" s="2"/>
      <c r="H1" s="3"/>
      <c r="I1" s="2"/>
      <c r="J1" s="2"/>
      <c r="K1" s="2"/>
      <c r="L1" s="2"/>
      <c r="M1" s="2"/>
      <c r="N1" s="2"/>
      <c r="O1" s="2"/>
      <c r="P1" s="290"/>
      <c r="Q1" s="290"/>
      <c r="R1" s="290"/>
      <c r="S1" s="290"/>
      <c r="T1" s="290"/>
      <c r="U1" s="290"/>
      <c r="V1" s="290"/>
      <c r="W1" s="290"/>
      <c r="X1" s="290"/>
      <c r="Y1" s="290"/>
      <c r="Z1" s="2"/>
      <c r="AA1" s="2"/>
      <c r="AB1" s="2"/>
      <c r="AC1" s="2"/>
      <c r="AD1" s="2"/>
      <c r="AE1" s="2"/>
      <c r="AF1" s="2"/>
      <c r="AG1" s="2"/>
      <c r="AH1" s="2"/>
      <c r="AI1" s="2"/>
      <c r="AJ1" s="2"/>
      <c r="AK1" s="2"/>
      <c r="AL1" s="2"/>
      <c r="AM1" s="2"/>
      <c r="AN1" s="2"/>
      <c r="AO1" s="2"/>
      <c r="AP1" s="2"/>
      <c r="AQ1" s="2"/>
      <c r="AR1" s="2"/>
      <c r="AS1" s="2"/>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6"/>
      <c r="CY1" s="6"/>
      <c r="CZ1" s="6"/>
      <c r="DA1" s="6"/>
    </row>
    <row r="2" spans="1:109" ht="24" customHeight="1" outlineLevel="1" x14ac:dyDescent="0.25">
      <c r="A2" s="8"/>
      <c r="B2" s="479" t="s">
        <v>59</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6"/>
      <c r="CY2" s="6"/>
      <c r="CZ2" s="6"/>
      <c r="DA2" s="6"/>
    </row>
    <row r="3" spans="1:109" ht="44.25" customHeight="1" outlineLevel="1" x14ac:dyDescent="0.25">
      <c r="A3" s="10"/>
      <c r="B3" s="480" t="s">
        <v>0</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6"/>
      <c r="CY3" s="6"/>
      <c r="CZ3" s="6"/>
      <c r="DA3" s="6"/>
    </row>
    <row r="4" spans="1:109" ht="30" customHeight="1" outlineLevel="1" x14ac:dyDescent="0.25">
      <c r="A4" s="10"/>
      <c r="B4" s="480" t="s">
        <v>1</v>
      </c>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6"/>
      <c r="CY4" s="6"/>
      <c r="CZ4" s="6"/>
      <c r="DA4" s="6"/>
    </row>
    <row r="5" spans="1:109" ht="27" customHeight="1" outlineLevel="1" x14ac:dyDescent="0.25">
      <c r="A5" s="10"/>
      <c r="B5" s="481" t="s">
        <v>2</v>
      </c>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1"/>
      <c r="AS5" s="481"/>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6"/>
      <c r="CY5" s="6"/>
      <c r="CZ5" s="6"/>
      <c r="DA5" s="6"/>
    </row>
    <row r="6" spans="1:109" ht="31.5" customHeight="1" outlineLevel="1" x14ac:dyDescent="0.25">
      <c r="A6" s="10"/>
      <c r="B6" s="480" t="s">
        <v>3</v>
      </c>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0"/>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6"/>
      <c r="CY6" s="6"/>
      <c r="CZ6" s="6"/>
      <c r="DA6" s="6"/>
    </row>
    <row r="7" spans="1:109" ht="34.5" customHeight="1" outlineLevel="1" x14ac:dyDescent="0.25">
      <c r="A7" s="10"/>
      <c r="B7" s="480" t="s">
        <v>4</v>
      </c>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0"/>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6"/>
      <c r="CY7" s="6"/>
      <c r="CZ7" s="6"/>
      <c r="DA7" s="6"/>
    </row>
    <row r="8" spans="1:109" ht="43.5" customHeight="1" outlineLevel="1" x14ac:dyDescent="0.25">
      <c r="A8" s="10"/>
      <c r="B8" s="480" t="s">
        <v>5</v>
      </c>
      <c r="C8" s="480"/>
      <c r="D8" s="480"/>
      <c r="E8" s="480"/>
      <c r="F8" s="480"/>
      <c r="G8" s="480"/>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6"/>
      <c r="CY8" s="6"/>
      <c r="CZ8" s="6"/>
      <c r="DA8" s="6"/>
    </row>
    <row r="9" spans="1:109" ht="16.5" outlineLevel="1" thickBot="1" x14ac:dyDescent="0.3">
      <c r="A9" s="10"/>
      <c r="B9" s="482"/>
      <c r="C9" s="482"/>
      <c r="D9" s="482"/>
      <c r="E9" s="482"/>
      <c r="F9" s="482"/>
      <c r="G9" s="482"/>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2"/>
      <c r="AK9" s="482"/>
      <c r="AL9" s="482"/>
      <c r="AM9" s="482"/>
      <c r="AN9" s="482"/>
      <c r="AO9" s="482"/>
      <c r="AP9" s="482"/>
      <c r="AQ9" s="482"/>
      <c r="AR9" s="482"/>
      <c r="AS9" s="482"/>
      <c r="AT9" s="68"/>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6"/>
      <c r="CY9" s="6"/>
      <c r="CZ9" s="6"/>
      <c r="DA9" s="6"/>
    </row>
    <row r="10" spans="1:109" ht="26.25" customHeight="1" thickBot="1" x14ac:dyDescent="0.3">
      <c r="A10" s="1"/>
      <c r="B10" s="483" t="s">
        <v>6</v>
      </c>
      <c r="C10" s="486" t="s">
        <v>121</v>
      </c>
      <c r="D10" s="486" t="s">
        <v>7</v>
      </c>
      <c r="E10" s="489" t="s">
        <v>122</v>
      </c>
      <c r="F10" s="486" t="s">
        <v>8</v>
      </c>
      <c r="G10" s="489" t="s">
        <v>122</v>
      </c>
      <c r="H10" s="486" t="s">
        <v>9</v>
      </c>
      <c r="I10" s="498" t="s">
        <v>122</v>
      </c>
      <c r="J10" s="538" t="s">
        <v>10</v>
      </c>
      <c r="K10" s="329" t="s">
        <v>11</v>
      </c>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1"/>
      <c r="AL10" s="495" t="s">
        <v>12</v>
      </c>
      <c r="AM10" s="546" t="s">
        <v>122</v>
      </c>
      <c r="AN10" s="486" t="s">
        <v>127</v>
      </c>
      <c r="AO10" s="486" t="s">
        <v>128</v>
      </c>
      <c r="AP10" s="486" t="s">
        <v>237</v>
      </c>
      <c r="AQ10" s="486" t="s">
        <v>129</v>
      </c>
      <c r="AR10" s="486" t="s">
        <v>60</v>
      </c>
      <c r="AS10" s="538" t="s">
        <v>13</v>
      </c>
      <c r="AT10" s="541" t="s">
        <v>14</v>
      </c>
      <c r="AU10" s="543" t="s">
        <v>15</v>
      </c>
      <c r="AV10" s="538" t="s">
        <v>130</v>
      </c>
      <c r="AW10" s="652" t="s">
        <v>131</v>
      </c>
      <c r="AX10" s="653"/>
      <c r="AY10" s="653"/>
      <c r="AZ10" s="653"/>
      <c r="BA10" s="653"/>
      <c r="BB10" s="653"/>
      <c r="BC10" s="653"/>
      <c r="BD10" s="653"/>
      <c r="BE10" s="653"/>
      <c r="BF10" s="653"/>
      <c r="BG10" s="653"/>
      <c r="BH10" s="653"/>
      <c r="BI10" s="653"/>
      <c r="BJ10" s="653"/>
      <c r="BK10" s="653"/>
      <c r="BL10" s="653"/>
      <c r="BM10" s="653"/>
      <c r="BN10" s="653"/>
      <c r="BO10" s="653"/>
      <c r="BP10" s="653"/>
      <c r="BQ10" s="653"/>
      <c r="BR10" s="653"/>
      <c r="BS10" s="653"/>
      <c r="BT10" s="653"/>
      <c r="BU10" s="653"/>
      <c r="BV10" s="653"/>
      <c r="BW10" s="653"/>
      <c r="BX10" s="653"/>
      <c r="BY10" s="653"/>
      <c r="BZ10" s="653"/>
      <c r="CA10" s="653"/>
      <c r="CB10" s="653"/>
      <c r="CC10" s="653"/>
      <c r="CD10" s="653"/>
      <c r="CE10" s="653"/>
      <c r="CF10" s="653"/>
      <c r="CG10" s="653"/>
      <c r="CH10" s="653"/>
      <c r="CI10" s="653"/>
      <c r="CJ10" s="653"/>
      <c r="CK10" s="653"/>
      <c r="CL10" s="653"/>
      <c r="CM10" s="653"/>
      <c r="CN10" s="653"/>
      <c r="CO10" s="653"/>
      <c r="CP10" s="653"/>
      <c r="CQ10" s="653"/>
      <c r="CR10" s="653"/>
      <c r="CS10" s="653"/>
      <c r="CT10" s="654"/>
      <c r="CU10" s="535" t="s">
        <v>16</v>
      </c>
      <c r="CV10" s="5"/>
      <c r="CW10" s="5"/>
      <c r="CX10" s="5"/>
      <c r="CY10" s="5"/>
      <c r="CZ10" s="5"/>
      <c r="DA10" s="6"/>
      <c r="DB10" s="6"/>
      <c r="DC10" s="6"/>
      <c r="DD10" s="6"/>
    </row>
    <row r="11" spans="1:109" ht="24.75" customHeight="1" thickBot="1" x14ac:dyDescent="0.3">
      <c r="A11" s="5"/>
      <c r="B11" s="484"/>
      <c r="C11" s="487"/>
      <c r="D11" s="487"/>
      <c r="E11" s="490"/>
      <c r="F11" s="487"/>
      <c r="G11" s="490"/>
      <c r="H11" s="487"/>
      <c r="I11" s="499"/>
      <c r="J11" s="539"/>
      <c r="K11" s="549" t="s">
        <v>17</v>
      </c>
      <c r="L11" s="487" t="s">
        <v>18</v>
      </c>
      <c r="M11" s="487" t="s">
        <v>19</v>
      </c>
      <c r="N11" s="490" t="s">
        <v>123</v>
      </c>
      <c r="O11" s="487" t="s">
        <v>124</v>
      </c>
      <c r="P11" s="490" t="s">
        <v>235</v>
      </c>
      <c r="Q11" s="674" t="s">
        <v>236</v>
      </c>
      <c r="R11" s="493" t="s">
        <v>149</v>
      </c>
      <c r="S11" s="493" t="s">
        <v>137</v>
      </c>
      <c r="T11" s="493" t="s">
        <v>150</v>
      </c>
      <c r="U11" s="493" t="s">
        <v>137</v>
      </c>
      <c r="V11" s="493" t="s">
        <v>151</v>
      </c>
      <c r="W11" s="493" t="s">
        <v>137</v>
      </c>
      <c r="X11" s="493" t="s">
        <v>142</v>
      </c>
      <c r="Y11" s="493" t="s">
        <v>137</v>
      </c>
      <c r="Z11" s="334" t="s">
        <v>157</v>
      </c>
      <c r="AA11" s="336" t="s">
        <v>137</v>
      </c>
      <c r="AB11" s="334" t="s">
        <v>158</v>
      </c>
      <c r="AC11" s="336" t="s">
        <v>137</v>
      </c>
      <c r="AD11" s="334" t="s">
        <v>164</v>
      </c>
      <c r="AE11" s="336" t="s">
        <v>137</v>
      </c>
      <c r="AF11" s="334" t="s">
        <v>170</v>
      </c>
      <c r="AG11" s="336" t="s">
        <v>137</v>
      </c>
      <c r="AH11" s="334" t="s">
        <v>171</v>
      </c>
      <c r="AI11" s="336" t="s">
        <v>137</v>
      </c>
      <c r="AJ11" s="334" t="s">
        <v>182</v>
      </c>
      <c r="AK11" s="336" t="s">
        <v>137</v>
      </c>
      <c r="AL11" s="496"/>
      <c r="AM11" s="547"/>
      <c r="AN11" s="487"/>
      <c r="AO11" s="487"/>
      <c r="AP11" s="487"/>
      <c r="AQ11" s="487"/>
      <c r="AR11" s="487"/>
      <c r="AS11" s="539"/>
      <c r="AT11" s="335"/>
      <c r="AU11" s="544"/>
      <c r="AV11" s="539"/>
      <c r="AW11" s="553" t="s">
        <v>132</v>
      </c>
      <c r="AX11" s="552" t="s">
        <v>133</v>
      </c>
      <c r="AY11" s="555" t="s">
        <v>134</v>
      </c>
      <c r="AZ11" s="556"/>
      <c r="BA11" s="401" t="s">
        <v>135</v>
      </c>
      <c r="BB11" s="401" t="s">
        <v>262</v>
      </c>
      <c r="BC11" s="401" t="s">
        <v>263</v>
      </c>
      <c r="BD11" s="401" t="s">
        <v>264</v>
      </c>
      <c r="BE11" s="401" t="s">
        <v>265</v>
      </c>
      <c r="BF11" s="401" t="s">
        <v>266</v>
      </c>
      <c r="BG11" s="401" t="s">
        <v>138</v>
      </c>
      <c r="BH11" s="401" t="s">
        <v>139</v>
      </c>
      <c r="BI11" s="401" t="s">
        <v>140</v>
      </c>
      <c r="BJ11" s="401" t="s">
        <v>141</v>
      </c>
      <c r="BK11" s="401" t="s">
        <v>144</v>
      </c>
      <c r="BL11" s="401" t="s">
        <v>145</v>
      </c>
      <c r="BM11" s="401" t="s">
        <v>146</v>
      </c>
      <c r="BN11" s="401" t="s">
        <v>147</v>
      </c>
      <c r="BO11" s="401" t="s">
        <v>148</v>
      </c>
      <c r="BP11" s="401" t="s">
        <v>143</v>
      </c>
      <c r="BQ11" s="401" t="s">
        <v>152</v>
      </c>
      <c r="BR11" s="401" t="s">
        <v>153</v>
      </c>
      <c r="BS11" s="401" t="s">
        <v>154</v>
      </c>
      <c r="BT11" s="401" t="s">
        <v>155</v>
      </c>
      <c r="BU11" s="401" t="s">
        <v>156</v>
      </c>
      <c r="BV11" s="401" t="s">
        <v>159</v>
      </c>
      <c r="BW11" s="401" t="s">
        <v>160</v>
      </c>
      <c r="BX11" s="401" t="s">
        <v>161</v>
      </c>
      <c r="BY11" s="401" t="s">
        <v>162</v>
      </c>
      <c r="BZ11" s="401" t="s">
        <v>163</v>
      </c>
      <c r="CA11" s="401" t="s">
        <v>165</v>
      </c>
      <c r="CB11" s="401" t="s">
        <v>166</v>
      </c>
      <c r="CC11" s="401" t="s">
        <v>167</v>
      </c>
      <c r="CD11" s="401" t="s">
        <v>168</v>
      </c>
      <c r="CE11" s="401" t="s">
        <v>169</v>
      </c>
      <c r="CF11" s="401" t="s">
        <v>172</v>
      </c>
      <c r="CG11" s="401" t="s">
        <v>173</v>
      </c>
      <c r="CH11" s="401" t="s">
        <v>174</v>
      </c>
      <c r="CI11" s="401" t="s">
        <v>175</v>
      </c>
      <c r="CJ11" s="401" t="s">
        <v>176</v>
      </c>
      <c r="CK11" s="401" t="s">
        <v>177</v>
      </c>
      <c r="CL11" s="401" t="s">
        <v>178</v>
      </c>
      <c r="CM11" s="401" t="s">
        <v>179</v>
      </c>
      <c r="CN11" s="401" t="s">
        <v>180</v>
      </c>
      <c r="CO11" s="401" t="s">
        <v>181</v>
      </c>
      <c r="CP11" s="401" t="s">
        <v>183</v>
      </c>
      <c r="CQ11" s="401" t="s">
        <v>184</v>
      </c>
      <c r="CR11" s="401" t="s">
        <v>185</v>
      </c>
      <c r="CS11" s="401" t="s">
        <v>186</v>
      </c>
      <c r="CT11" s="401" t="s">
        <v>187</v>
      </c>
      <c r="CU11" s="536"/>
      <c r="CV11" s="5"/>
      <c r="CW11" s="5"/>
      <c r="CX11" s="5"/>
      <c r="CY11" s="5"/>
      <c r="CZ11" s="5"/>
      <c r="DA11" s="5"/>
      <c r="DB11" s="6"/>
      <c r="DC11" s="6"/>
      <c r="DD11" s="6"/>
      <c r="DE11" s="6"/>
    </row>
    <row r="12" spans="1:109" ht="38.25" customHeight="1" thickBot="1" x14ac:dyDescent="0.3">
      <c r="A12" s="5"/>
      <c r="B12" s="485"/>
      <c r="C12" s="488"/>
      <c r="D12" s="488"/>
      <c r="E12" s="491"/>
      <c r="F12" s="488"/>
      <c r="G12" s="491"/>
      <c r="H12" s="488"/>
      <c r="I12" s="500"/>
      <c r="J12" s="540"/>
      <c r="K12" s="550"/>
      <c r="L12" s="550"/>
      <c r="M12" s="550"/>
      <c r="N12" s="492"/>
      <c r="O12" s="488"/>
      <c r="P12" s="551"/>
      <c r="Q12" s="675"/>
      <c r="R12" s="494"/>
      <c r="S12" s="494"/>
      <c r="T12" s="494"/>
      <c r="U12" s="494"/>
      <c r="V12" s="494"/>
      <c r="W12" s="494"/>
      <c r="X12" s="494"/>
      <c r="Y12" s="494"/>
      <c r="Z12" s="335"/>
      <c r="AA12" s="337"/>
      <c r="AB12" s="335"/>
      <c r="AC12" s="337"/>
      <c r="AD12" s="335"/>
      <c r="AE12" s="337"/>
      <c r="AF12" s="335"/>
      <c r="AG12" s="337"/>
      <c r="AH12" s="335"/>
      <c r="AI12" s="337"/>
      <c r="AJ12" s="335"/>
      <c r="AK12" s="337"/>
      <c r="AL12" s="497"/>
      <c r="AM12" s="548"/>
      <c r="AN12" s="488"/>
      <c r="AO12" s="488"/>
      <c r="AP12" s="488"/>
      <c r="AQ12" s="488"/>
      <c r="AR12" s="488"/>
      <c r="AS12" s="540"/>
      <c r="AT12" s="542"/>
      <c r="AU12" s="545"/>
      <c r="AV12" s="540"/>
      <c r="AW12" s="554"/>
      <c r="AX12" s="497"/>
      <c r="AY12" s="66" t="s">
        <v>132</v>
      </c>
      <c r="AZ12" s="67" t="s">
        <v>133</v>
      </c>
      <c r="BA12" s="402"/>
      <c r="BB12" s="402"/>
      <c r="BC12" s="402"/>
      <c r="BD12" s="402"/>
      <c r="BE12" s="402"/>
      <c r="BF12" s="402"/>
      <c r="BG12" s="402"/>
      <c r="BH12" s="402"/>
      <c r="BI12" s="402"/>
      <c r="BJ12" s="402"/>
      <c r="BK12" s="402"/>
      <c r="BL12" s="402"/>
      <c r="BM12" s="402"/>
      <c r="BN12" s="402"/>
      <c r="BO12" s="402"/>
      <c r="BP12" s="402"/>
      <c r="BQ12" s="402"/>
      <c r="BR12" s="402"/>
      <c r="BS12" s="402"/>
      <c r="BT12" s="402"/>
      <c r="BU12" s="402"/>
      <c r="BV12" s="402"/>
      <c r="BW12" s="402"/>
      <c r="BX12" s="402"/>
      <c r="BY12" s="402"/>
      <c r="BZ12" s="402"/>
      <c r="CA12" s="402"/>
      <c r="CB12" s="402"/>
      <c r="CC12" s="402"/>
      <c r="CD12" s="402"/>
      <c r="CE12" s="402"/>
      <c r="CF12" s="402"/>
      <c r="CG12" s="402"/>
      <c r="CH12" s="402"/>
      <c r="CI12" s="402"/>
      <c r="CJ12" s="402"/>
      <c r="CK12" s="402"/>
      <c r="CL12" s="402"/>
      <c r="CM12" s="402"/>
      <c r="CN12" s="402"/>
      <c r="CO12" s="402"/>
      <c r="CP12" s="402"/>
      <c r="CQ12" s="402"/>
      <c r="CR12" s="402"/>
      <c r="CS12" s="402"/>
      <c r="CT12" s="402"/>
      <c r="CU12" s="537"/>
      <c r="CV12" s="5"/>
      <c r="CW12" s="5"/>
      <c r="CX12" s="5"/>
      <c r="CY12" s="5"/>
      <c r="CZ12" s="5"/>
      <c r="DA12" s="5"/>
      <c r="DB12" s="6"/>
      <c r="DC12" s="6"/>
      <c r="DD12" s="6"/>
      <c r="DE12" s="6"/>
    </row>
    <row r="13" spans="1:109" s="102" customFormat="1" ht="63.75" customHeight="1" x14ac:dyDescent="0.25">
      <c r="A13" s="98"/>
      <c r="B13" s="692" t="s">
        <v>20</v>
      </c>
      <c r="C13" s="695"/>
      <c r="D13" s="501" t="s">
        <v>21</v>
      </c>
      <c r="E13" s="698">
        <v>0.15</v>
      </c>
      <c r="F13" s="699"/>
      <c r="G13" s="700">
        <v>0.15</v>
      </c>
      <c r="H13" s="18" t="s">
        <v>22</v>
      </c>
      <c r="I13" s="237">
        <v>0.5</v>
      </c>
      <c r="J13" s="238" t="s">
        <v>23</v>
      </c>
      <c r="K13" s="238" t="s">
        <v>24</v>
      </c>
      <c r="L13" s="238">
        <v>4</v>
      </c>
      <c r="M13" s="239">
        <v>4</v>
      </c>
      <c r="N13" s="240">
        <v>4</v>
      </c>
      <c r="O13" s="239" t="s">
        <v>61</v>
      </c>
      <c r="P13" s="291" t="s">
        <v>61</v>
      </c>
      <c r="Q13" s="291"/>
      <c r="R13" s="179"/>
      <c r="S13" s="176"/>
      <c r="T13" s="179"/>
      <c r="U13" s="176"/>
      <c r="V13" s="179"/>
      <c r="W13" s="176"/>
      <c r="X13" s="179"/>
      <c r="Y13" s="176"/>
      <c r="Z13" s="179"/>
      <c r="AA13" s="176"/>
      <c r="AB13" s="179"/>
      <c r="AC13" s="176"/>
      <c r="AD13" s="179"/>
      <c r="AE13" s="176"/>
      <c r="AF13" s="179"/>
      <c r="AG13" s="176"/>
      <c r="AH13" s="179"/>
      <c r="AI13" s="176"/>
      <c r="AJ13" s="148"/>
      <c r="AK13" s="172"/>
      <c r="AL13" s="179"/>
      <c r="AM13" s="229"/>
      <c r="AN13" s="123"/>
      <c r="AO13" s="94"/>
      <c r="AP13" s="123"/>
      <c r="AQ13" s="123"/>
      <c r="AR13" s="206"/>
      <c r="AS13" s="124" t="s">
        <v>25</v>
      </c>
      <c r="AT13" s="123" t="s">
        <v>26</v>
      </c>
      <c r="AU13" s="99"/>
      <c r="AV13" s="450" t="s">
        <v>256</v>
      </c>
      <c r="AW13" s="99"/>
      <c r="AX13" s="99"/>
      <c r="AY13" s="99"/>
      <c r="AZ13" s="99"/>
      <c r="BA13" s="191"/>
      <c r="BB13" s="312"/>
      <c r="BC13" s="191"/>
      <c r="BD13" s="312"/>
      <c r="BE13" s="191"/>
      <c r="BF13" s="187"/>
      <c r="BG13" s="186"/>
      <c r="BH13" s="191"/>
      <c r="BI13" s="191"/>
      <c r="BJ13" s="191"/>
      <c r="BK13" s="187"/>
      <c r="BL13" s="183"/>
      <c r="BM13" s="131"/>
      <c r="BN13" s="131"/>
      <c r="BO13" s="131"/>
      <c r="BP13" s="198"/>
      <c r="BQ13" s="183"/>
      <c r="BR13" s="131"/>
      <c r="BS13" s="191"/>
      <c r="BT13" s="191"/>
      <c r="BU13" s="187"/>
      <c r="BV13" s="183"/>
      <c r="BW13" s="131"/>
      <c r="BX13" s="191"/>
      <c r="BY13" s="191"/>
      <c r="BZ13" s="187"/>
      <c r="CA13" s="183"/>
      <c r="CB13" s="131"/>
      <c r="CC13" s="191"/>
      <c r="CD13" s="191"/>
      <c r="CE13" s="187"/>
      <c r="CF13" s="183"/>
      <c r="CG13" s="131"/>
      <c r="CH13" s="191"/>
      <c r="CI13" s="191"/>
      <c r="CJ13" s="187"/>
      <c r="CK13" s="183"/>
      <c r="CL13" s="131"/>
      <c r="CM13" s="191"/>
      <c r="CN13" s="191"/>
      <c r="CO13" s="187"/>
      <c r="CP13" s="183"/>
      <c r="CQ13" s="131"/>
      <c r="CR13" s="191"/>
      <c r="CS13" s="191"/>
      <c r="CT13" s="187"/>
      <c r="CU13" s="100" t="s">
        <v>27</v>
      </c>
      <c r="CV13" s="98"/>
      <c r="CW13" s="98"/>
      <c r="CX13" s="98"/>
      <c r="CY13" s="98"/>
      <c r="CZ13" s="98"/>
      <c r="DA13" s="98"/>
      <c r="DB13" s="101"/>
      <c r="DC13" s="101"/>
      <c r="DD13" s="101"/>
      <c r="DE13" s="101"/>
    </row>
    <row r="14" spans="1:109" s="102" customFormat="1" ht="57.75" customHeight="1" x14ac:dyDescent="0.25">
      <c r="A14" s="98"/>
      <c r="B14" s="693"/>
      <c r="C14" s="696"/>
      <c r="D14" s="446"/>
      <c r="E14" s="522"/>
      <c r="F14" s="454"/>
      <c r="G14" s="524"/>
      <c r="H14" s="207" t="s">
        <v>28</v>
      </c>
      <c r="I14" s="36">
        <v>0.1</v>
      </c>
      <c r="J14" s="76" t="s">
        <v>23</v>
      </c>
      <c r="K14" s="118" t="s">
        <v>29</v>
      </c>
      <c r="L14" s="118">
        <v>0</v>
      </c>
      <c r="M14" s="76">
        <v>1</v>
      </c>
      <c r="N14" s="77">
        <v>1</v>
      </c>
      <c r="O14" s="76" t="s">
        <v>61</v>
      </c>
      <c r="P14" s="77" t="s">
        <v>61</v>
      </c>
      <c r="Q14" s="77"/>
      <c r="R14" s="95"/>
      <c r="S14" s="77" t="s">
        <v>192</v>
      </c>
      <c r="T14" s="95"/>
      <c r="U14" s="77"/>
      <c r="V14" s="95"/>
      <c r="W14" s="77"/>
      <c r="X14" s="95"/>
      <c r="Y14" s="77"/>
      <c r="Z14" s="95"/>
      <c r="AA14" s="77"/>
      <c r="AB14" s="95"/>
      <c r="AC14" s="77"/>
      <c r="AD14" s="95"/>
      <c r="AE14" s="77"/>
      <c r="AF14" s="95"/>
      <c r="AG14" s="77"/>
      <c r="AH14" s="95"/>
      <c r="AI14" s="77"/>
      <c r="AJ14" s="95"/>
      <c r="AK14" s="77" t="s">
        <v>192</v>
      </c>
      <c r="AL14" s="95"/>
      <c r="AM14" s="96"/>
      <c r="AN14" s="95"/>
      <c r="AO14" s="97"/>
      <c r="AP14" s="95"/>
      <c r="AQ14" s="95"/>
      <c r="AR14" s="103"/>
      <c r="AS14" s="77" t="s">
        <v>25</v>
      </c>
      <c r="AT14" s="104" t="s">
        <v>26</v>
      </c>
      <c r="AU14" s="105"/>
      <c r="AV14" s="448"/>
      <c r="AW14" s="106"/>
      <c r="AX14" s="106"/>
      <c r="AY14" s="107"/>
      <c r="AZ14" s="107"/>
      <c r="BA14" s="108"/>
      <c r="BB14" s="313"/>
      <c r="BC14" s="109"/>
      <c r="BD14" s="313"/>
      <c r="BE14" s="109"/>
      <c r="BF14" s="110"/>
      <c r="BG14" s="111"/>
      <c r="BH14" s="109"/>
      <c r="BI14" s="109"/>
      <c r="BJ14" s="109"/>
      <c r="BK14" s="110"/>
      <c r="BL14" s="132"/>
      <c r="BM14" s="133"/>
      <c r="BN14" s="133"/>
      <c r="BO14" s="133"/>
      <c r="BP14" s="134"/>
      <c r="BQ14" s="132"/>
      <c r="BR14" s="133"/>
      <c r="BS14" s="109"/>
      <c r="BT14" s="109"/>
      <c r="BU14" s="110"/>
      <c r="BV14" s="132"/>
      <c r="BW14" s="133"/>
      <c r="BX14" s="109"/>
      <c r="BY14" s="109"/>
      <c r="BZ14" s="110"/>
      <c r="CA14" s="132"/>
      <c r="CB14" s="133"/>
      <c r="CC14" s="109"/>
      <c r="CD14" s="109"/>
      <c r="CE14" s="110"/>
      <c r="CF14" s="132"/>
      <c r="CG14" s="133"/>
      <c r="CH14" s="109"/>
      <c r="CI14" s="109"/>
      <c r="CJ14" s="110"/>
      <c r="CK14" s="132"/>
      <c r="CL14" s="133"/>
      <c r="CM14" s="109"/>
      <c r="CN14" s="109"/>
      <c r="CO14" s="110"/>
      <c r="CP14" s="132"/>
      <c r="CQ14" s="133"/>
      <c r="CR14" s="109"/>
      <c r="CS14" s="109"/>
      <c r="CT14" s="110"/>
      <c r="CU14" s="112" t="s">
        <v>27</v>
      </c>
      <c r="CV14" s="98"/>
      <c r="CW14" s="98"/>
      <c r="CX14" s="98"/>
      <c r="CY14" s="98"/>
      <c r="CZ14" s="98"/>
      <c r="DA14" s="98"/>
      <c r="DB14" s="101"/>
      <c r="DC14" s="101"/>
      <c r="DD14" s="101"/>
      <c r="DE14" s="101"/>
    </row>
    <row r="15" spans="1:109" s="35" customFormat="1" ht="33.75" customHeight="1" x14ac:dyDescent="0.25">
      <c r="A15" s="5"/>
      <c r="B15" s="693"/>
      <c r="C15" s="696"/>
      <c r="D15" s="446"/>
      <c r="E15" s="522"/>
      <c r="F15" s="454"/>
      <c r="G15" s="524"/>
      <c r="H15" s="514" t="s">
        <v>30</v>
      </c>
      <c r="I15" s="521">
        <v>0.4</v>
      </c>
      <c r="J15" s="442" t="s">
        <v>23</v>
      </c>
      <c r="K15" s="347" t="s">
        <v>31</v>
      </c>
      <c r="L15" s="347">
        <v>0</v>
      </c>
      <c r="M15" s="390">
        <v>1</v>
      </c>
      <c r="N15" s="390">
        <v>0.3</v>
      </c>
      <c r="O15" s="390">
        <v>0.18</v>
      </c>
      <c r="P15" s="358">
        <v>0.23</v>
      </c>
      <c r="Q15" s="630">
        <v>0.28999999999999998</v>
      </c>
      <c r="R15" s="338">
        <f>(AN15*AM15+AN17*AM17+AN18*AM18+AN21*AM21+AN24*AM24)*Q15</f>
        <v>0</v>
      </c>
      <c r="S15" s="358">
        <f>R15/Q15</f>
        <v>0</v>
      </c>
      <c r="T15" s="338"/>
      <c r="U15" s="358"/>
      <c r="V15" s="338"/>
      <c r="W15" s="358"/>
      <c r="X15" s="338"/>
      <c r="Y15" s="358"/>
      <c r="Z15" s="338"/>
      <c r="AA15" s="338"/>
      <c r="AB15" s="338"/>
      <c r="AC15" s="338"/>
      <c r="AD15" s="338"/>
      <c r="AE15" s="338"/>
      <c r="AF15" s="338"/>
      <c r="AG15" s="338"/>
      <c r="AH15" s="338"/>
      <c r="AI15" s="338"/>
      <c r="AJ15" s="338"/>
      <c r="AK15" s="338"/>
      <c r="AL15" s="210" t="s">
        <v>194</v>
      </c>
      <c r="AM15" s="230">
        <v>0.15</v>
      </c>
      <c r="AN15" s="41"/>
      <c r="AO15" s="59"/>
      <c r="AP15" s="40"/>
      <c r="AQ15" s="47"/>
      <c r="AR15" s="242"/>
      <c r="AS15" s="445" t="s">
        <v>25</v>
      </c>
      <c r="AT15" s="445" t="s">
        <v>26</v>
      </c>
      <c r="AU15" s="518" t="s">
        <v>104</v>
      </c>
      <c r="AV15" s="448"/>
      <c r="AW15" s="533"/>
      <c r="AX15" s="533"/>
      <c r="AY15" s="533" t="s">
        <v>274</v>
      </c>
      <c r="AZ15" s="533" t="s">
        <v>261</v>
      </c>
      <c r="BA15" s="403">
        <v>130222173</v>
      </c>
      <c r="BB15" s="534">
        <v>130222173</v>
      </c>
      <c r="BC15" s="403">
        <v>27325400</v>
      </c>
      <c r="BD15" s="418">
        <f>+BB15+BB18+BB21+BB22+BB23+BB24</f>
        <v>2651748274.5700002</v>
      </c>
      <c r="BE15" s="435">
        <f>+BC15+BC18+BC21</f>
        <v>27325400</v>
      </c>
      <c r="BF15" s="358">
        <f>+BE15/BD15</f>
        <v>1.0304673434521612E-2</v>
      </c>
      <c r="BG15" s="425"/>
      <c r="BH15" s="425"/>
      <c r="BI15" s="377"/>
      <c r="BJ15" s="379"/>
      <c r="BK15" s="358"/>
      <c r="BL15" s="403"/>
      <c r="BM15" s="403"/>
      <c r="BN15" s="377"/>
      <c r="BO15" s="377"/>
      <c r="BP15" s="620"/>
      <c r="BQ15" s="403"/>
      <c r="BR15" s="403"/>
      <c r="BS15" s="377"/>
      <c r="BT15" s="377"/>
      <c r="BU15" s="358"/>
      <c r="BV15" s="403"/>
      <c r="BW15" s="403"/>
      <c r="BX15" s="377"/>
      <c r="BY15" s="377"/>
      <c r="BZ15" s="358"/>
      <c r="CA15" s="403"/>
      <c r="CB15" s="403"/>
      <c r="CC15" s="377"/>
      <c r="CD15" s="377"/>
      <c r="CE15" s="358"/>
      <c r="CF15" s="403"/>
      <c r="CG15" s="403"/>
      <c r="CH15" s="377"/>
      <c r="CI15" s="377"/>
      <c r="CJ15" s="358"/>
      <c r="CK15" s="403"/>
      <c r="CL15" s="403"/>
      <c r="CM15" s="377"/>
      <c r="CN15" s="377"/>
      <c r="CO15" s="358"/>
      <c r="CP15" s="403"/>
      <c r="CQ15" s="403"/>
      <c r="CR15" s="377">
        <f>+CP15+CP18+CP21+CP22+CP24</f>
        <v>0</v>
      </c>
      <c r="CS15" s="655">
        <f>+CQ15+CQ18+CQ21+CQ22+CQ24</f>
        <v>0</v>
      </c>
      <c r="CT15" s="658" t="e">
        <f>CS15/CR15</f>
        <v>#DIV/0!</v>
      </c>
      <c r="CU15" s="580"/>
      <c r="CV15" s="5"/>
      <c r="CW15" s="5"/>
      <c r="CX15" s="5"/>
      <c r="CY15" s="5"/>
      <c r="CZ15" s="5"/>
      <c r="DA15" s="5"/>
      <c r="DB15" s="6"/>
      <c r="DC15" s="6"/>
      <c r="DD15" s="6"/>
      <c r="DE15" s="6"/>
    </row>
    <row r="16" spans="1:109" s="35" customFormat="1" ht="33.75" customHeight="1" x14ac:dyDescent="0.25">
      <c r="A16" s="5"/>
      <c r="B16" s="693"/>
      <c r="C16" s="696"/>
      <c r="D16" s="446"/>
      <c r="E16" s="522"/>
      <c r="F16" s="454"/>
      <c r="G16" s="524"/>
      <c r="H16" s="515"/>
      <c r="I16" s="522"/>
      <c r="J16" s="509"/>
      <c r="K16" s="348"/>
      <c r="L16" s="348"/>
      <c r="M16" s="524"/>
      <c r="N16" s="524"/>
      <c r="O16" s="524"/>
      <c r="P16" s="382"/>
      <c r="Q16" s="631"/>
      <c r="R16" s="339"/>
      <c r="S16" s="382"/>
      <c r="T16" s="339"/>
      <c r="U16" s="382"/>
      <c r="V16" s="339"/>
      <c r="W16" s="382"/>
      <c r="X16" s="339"/>
      <c r="Y16" s="382"/>
      <c r="Z16" s="339"/>
      <c r="AA16" s="339"/>
      <c r="AB16" s="339"/>
      <c r="AC16" s="339"/>
      <c r="AD16" s="339"/>
      <c r="AE16" s="339"/>
      <c r="AF16" s="339"/>
      <c r="AG16" s="339"/>
      <c r="AH16" s="339"/>
      <c r="AI16" s="339"/>
      <c r="AJ16" s="339"/>
      <c r="AK16" s="339"/>
      <c r="AL16" s="39" t="s">
        <v>62</v>
      </c>
      <c r="AM16" s="44">
        <v>1</v>
      </c>
      <c r="AN16" s="40"/>
      <c r="AO16" s="140"/>
      <c r="AP16" s="157"/>
      <c r="AQ16" s="40"/>
      <c r="AR16" s="243">
        <f>25000000+14296073</f>
        <v>39296073</v>
      </c>
      <c r="AS16" s="446"/>
      <c r="AT16" s="446"/>
      <c r="AU16" s="503"/>
      <c r="AV16" s="448"/>
      <c r="AW16" s="448"/>
      <c r="AX16" s="448"/>
      <c r="AY16" s="448"/>
      <c r="AZ16" s="448"/>
      <c r="BA16" s="384"/>
      <c r="BB16" s="424"/>
      <c r="BC16" s="384"/>
      <c r="BD16" s="419"/>
      <c r="BE16" s="436"/>
      <c r="BF16" s="382"/>
      <c r="BG16" s="422"/>
      <c r="BH16" s="422"/>
      <c r="BI16" s="376"/>
      <c r="BJ16" s="380"/>
      <c r="BK16" s="382"/>
      <c r="BL16" s="384"/>
      <c r="BM16" s="384"/>
      <c r="BN16" s="376"/>
      <c r="BO16" s="376"/>
      <c r="BP16" s="621"/>
      <c r="BQ16" s="384"/>
      <c r="BR16" s="384"/>
      <c r="BS16" s="376"/>
      <c r="BT16" s="376"/>
      <c r="BU16" s="382"/>
      <c r="BV16" s="384"/>
      <c r="BW16" s="384"/>
      <c r="BX16" s="376"/>
      <c r="BY16" s="376"/>
      <c r="BZ16" s="382"/>
      <c r="CA16" s="384"/>
      <c r="CB16" s="384"/>
      <c r="CC16" s="376"/>
      <c r="CD16" s="376"/>
      <c r="CE16" s="382"/>
      <c r="CF16" s="384"/>
      <c r="CG16" s="384"/>
      <c r="CH16" s="376"/>
      <c r="CI16" s="376"/>
      <c r="CJ16" s="382"/>
      <c r="CK16" s="384"/>
      <c r="CL16" s="384"/>
      <c r="CM16" s="376"/>
      <c r="CN16" s="376"/>
      <c r="CO16" s="382"/>
      <c r="CP16" s="384"/>
      <c r="CQ16" s="384"/>
      <c r="CR16" s="376"/>
      <c r="CS16" s="656"/>
      <c r="CT16" s="659"/>
      <c r="CU16" s="581"/>
      <c r="CV16" s="5"/>
      <c r="CW16" s="5"/>
      <c r="CX16" s="5"/>
      <c r="CY16" s="5"/>
      <c r="CZ16" s="5"/>
      <c r="DA16" s="5"/>
      <c r="DB16" s="6"/>
      <c r="DC16" s="6"/>
      <c r="DD16" s="6"/>
      <c r="DE16" s="6"/>
    </row>
    <row r="17" spans="1:109" s="35" customFormat="1" ht="33.75" customHeight="1" x14ac:dyDescent="0.25">
      <c r="A17" s="5"/>
      <c r="B17" s="693"/>
      <c r="C17" s="696"/>
      <c r="D17" s="446"/>
      <c r="E17" s="522"/>
      <c r="F17" s="454"/>
      <c r="G17" s="524"/>
      <c r="H17" s="515"/>
      <c r="I17" s="522"/>
      <c r="J17" s="509"/>
      <c r="K17" s="348"/>
      <c r="L17" s="348"/>
      <c r="M17" s="524"/>
      <c r="N17" s="524"/>
      <c r="O17" s="524"/>
      <c r="P17" s="382"/>
      <c r="Q17" s="631"/>
      <c r="R17" s="339"/>
      <c r="S17" s="382"/>
      <c r="T17" s="339"/>
      <c r="U17" s="382"/>
      <c r="V17" s="339"/>
      <c r="W17" s="382"/>
      <c r="X17" s="339"/>
      <c r="Y17" s="382"/>
      <c r="Z17" s="339"/>
      <c r="AA17" s="339"/>
      <c r="AB17" s="339"/>
      <c r="AC17" s="339"/>
      <c r="AD17" s="339"/>
      <c r="AE17" s="339"/>
      <c r="AF17" s="339"/>
      <c r="AG17" s="339"/>
      <c r="AH17" s="339"/>
      <c r="AI17" s="339"/>
      <c r="AJ17" s="339"/>
      <c r="AK17" s="339"/>
      <c r="AL17" s="210" t="s">
        <v>63</v>
      </c>
      <c r="AM17" s="45">
        <v>0.1</v>
      </c>
      <c r="AN17" s="41"/>
      <c r="AO17" s="140"/>
      <c r="AP17" s="157"/>
      <c r="AQ17" s="40"/>
      <c r="AR17" s="244">
        <f>32000000+3225000</f>
        <v>35225000</v>
      </c>
      <c r="AS17" s="446"/>
      <c r="AT17" s="446"/>
      <c r="AU17" s="503"/>
      <c r="AV17" s="448"/>
      <c r="AW17" s="448"/>
      <c r="AX17" s="448"/>
      <c r="AY17" s="448"/>
      <c r="AZ17" s="448"/>
      <c r="BA17" s="384"/>
      <c r="BB17" s="424"/>
      <c r="BC17" s="384"/>
      <c r="BD17" s="419"/>
      <c r="BE17" s="436"/>
      <c r="BF17" s="382"/>
      <c r="BG17" s="422"/>
      <c r="BH17" s="422"/>
      <c r="BI17" s="376"/>
      <c r="BJ17" s="380"/>
      <c r="BK17" s="382"/>
      <c r="BL17" s="384"/>
      <c r="BM17" s="384"/>
      <c r="BN17" s="376"/>
      <c r="BO17" s="376"/>
      <c r="BP17" s="621"/>
      <c r="BQ17" s="384"/>
      <c r="BR17" s="384"/>
      <c r="BS17" s="376"/>
      <c r="BT17" s="376"/>
      <c r="BU17" s="382"/>
      <c r="BV17" s="384"/>
      <c r="BW17" s="384"/>
      <c r="BX17" s="376"/>
      <c r="BY17" s="376"/>
      <c r="BZ17" s="382"/>
      <c r="CA17" s="384"/>
      <c r="CB17" s="384"/>
      <c r="CC17" s="376"/>
      <c r="CD17" s="376"/>
      <c r="CE17" s="382"/>
      <c r="CF17" s="384"/>
      <c r="CG17" s="384"/>
      <c r="CH17" s="376"/>
      <c r="CI17" s="376"/>
      <c r="CJ17" s="382"/>
      <c r="CK17" s="384"/>
      <c r="CL17" s="384"/>
      <c r="CM17" s="376"/>
      <c r="CN17" s="376"/>
      <c r="CO17" s="382"/>
      <c r="CP17" s="384"/>
      <c r="CQ17" s="384"/>
      <c r="CR17" s="376"/>
      <c r="CS17" s="656"/>
      <c r="CT17" s="659"/>
      <c r="CU17" s="581"/>
      <c r="CV17" s="5"/>
      <c r="CW17" s="5"/>
      <c r="CX17" s="5"/>
      <c r="CY17" s="5"/>
      <c r="CZ17" s="5"/>
      <c r="DA17" s="5"/>
      <c r="DB17" s="6"/>
      <c r="DC17" s="6"/>
      <c r="DD17" s="6"/>
      <c r="DE17" s="6"/>
    </row>
    <row r="18" spans="1:109" s="35" customFormat="1" ht="33.75" customHeight="1" x14ac:dyDescent="0.25">
      <c r="A18" s="5"/>
      <c r="B18" s="693"/>
      <c r="C18" s="696"/>
      <c r="D18" s="446"/>
      <c r="E18" s="522"/>
      <c r="F18" s="454"/>
      <c r="G18" s="524"/>
      <c r="H18" s="515"/>
      <c r="I18" s="522"/>
      <c r="J18" s="509"/>
      <c r="K18" s="348"/>
      <c r="L18" s="348"/>
      <c r="M18" s="524"/>
      <c r="N18" s="524"/>
      <c r="O18" s="524"/>
      <c r="P18" s="382"/>
      <c r="Q18" s="631"/>
      <c r="R18" s="339"/>
      <c r="S18" s="382"/>
      <c r="T18" s="339"/>
      <c r="U18" s="382"/>
      <c r="V18" s="339"/>
      <c r="W18" s="382"/>
      <c r="X18" s="339"/>
      <c r="Y18" s="382"/>
      <c r="Z18" s="339"/>
      <c r="AA18" s="339"/>
      <c r="AB18" s="339"/>
      <c r="AC18" s="339"/>
      <c r="AD18" s="339"/>
      <c r="AE18" s="339"/>
      <c r="AF18" s="339"/>
      <c r="AG18" s="339"/>
      <c r="AH18" s="339"/>
      <c r="AI18" s="339"/>
      <c r="AJ18" s="339"/>
      <c r="AK18" s="339"/>
      <c r="AL18" s="210" t="s">
        <v>195</v>
      </c>
      <c r="AM18" s="45">
        <v>0.3</v>
      </c>
      <c r="AN18" s="41"/>
      <c r="AO18" s="140"/>
      <c r="AP18" s="157"/>
      <c r="AQ18" s="41"/>
      <c r="AR18" s="245"/>
      <c r="AS18" s="446"/>
      <c r="AT18" s="446"/>
      <c r="AU18" s="503"/>
      <c r="AV18" s="448"/>
      <c r="AW18" s="448"/>
      <c r="AX18" s="448"/>
      <c r="AY18" s="448" t="s">
        <v>275</v>
      </c>
      <c r="AZ18" s="448" t="s">
        <v>267</v>
      </c>
      <c r="BA18" s="384">
        <v>51073900</v>
      </c>
      <c r="BB18" s="424">
        <v>51073900</v>
      </c>
      <c r="BC18" s="384">
        <v>0</v>
      </c>
      <c r="BD18" s="419"/>
      <c r="BE18" s="436"/>
      <c r="BF18" s="382"/>
      <c r="BG18" s="422"/>
      <c r="BH18" s="422"/>
      <c r="BI18" s="376"/>
      <c r="BJ18" s="380"/>
      <c r="BK18" s="382"/>
      <c r="BL18" s="384"/>
      <c r="BM18" s="384"/>
      <c r="BN18" s="376"/>
      <c r="BO18" s="376"/>
      <c r="BP18" s="621"/>
      <c r="BQ18" s="384"/>
      <c r="BR18" s="384"/>
      <c r="BS18" s="376"/>
      <c r="BT18" s="376"/>
      <c r="BU18" s="382"/>
      <c r="BV18" s="384"/>
      <c r="BW18" s="384"/>
      <c r="BX18" s="376"/>
      <c r="BY18" s="376"/>
      <c r="BZ18" s="382"/>
      <c r="CA18" s="384"/>
      <c r="CB18" s="384"/>
      <c r="CC18" s="376"/>
      <c r="CD18" s="376"/>
      <c r="CE18" s="382"/>
      <c r="CF18" s="384"/>
      <c r="CG18" s="384"/>
      <c r="CH18" s="376"/>
      <c r="CI18" s="376"/>
      <c r="CJ18" s="382"/>
      <c r="CK18" s="384"/>
      <c r="CL18" s="384"/>
      <c r="CM18" s="376"/>
      <c r="CN18" s="376"/>
      <c r="CO18" s="382"/>
      <c r="CP18" s="384"/>
      <c r="CQ18" s="384"/>
      <c r="CR18" s="376"/>
      <c r="CS18" s="656"/>
      <c r="CT18" s="659"/>
      <c r="CU18" s="581"/>
      <c r="CV18" s="5"/>
      <c r="CW18" s="5"/>
      <c r="CX18" s="5"/>
      <c r="CY18" s="5"/>
      <c r="CZ18" s="5"/>
      <c r="DA18" s="5"/>
      <c r="DB18" s="6"/>
      <c r="DC18" s="6"/>
      <c r="DD18" s="6"/>
      <c r="DE18" s="6"/>
    </row>
    <row r="19" spans="1:109" s="35" customFormat="1" ht="33.75" customHeight="1" x14ac:dyDescent="0.25">
      <c r="A19" s="5"/>
      <c r="B19" s="693"/>
      <c r="C19" s="696"/>
      <c r="D19" s="446"/>
      <c r="E19" s="522"/>
      <c r="F19" s="454"/>
      <c r="G19" s="524"/>
      <c r="H19" s="515"/>
      <c r="I19" s="522"/>
      <c r="J19" s="509"/>
      <c r="K19" s="348"/>
      <c r="L19" s="348"/>
      <c r="M19" s="524"/>
      <c r="N19" s="524"/>
      <c r="O19" s="524"/>
      <c r="P19" s="382"/>
      <c r="Q19" s="631"/>
      <c r="R19" s="339"/>
      <c r="S19" s="382"/>
      <c r="T19" s="339"/>
      <c r="U19" s="382"/>
      <c r="V19" s="339"/>
      <c r="W19" s="382"/>
      <c r="X19" s="339"/>
      <c r="Y19" s="382"/>
      <c r="Z19" s="339"/>
      <c r="AA19" s="339"/>
      <c r="AB19" s="339"/>
      <c r="AC19" s="339"/>
      <c r="AD19" s="339"/>
      <c r="AE19" s="339"/>
      <c r="AF19" s="339"/>
      <c r="AG19" s="339"/>
      <c r="AH19" s="339"/>
      <c r="AI19" s="339"/>
      <c r="AJ19" s="339"/>
      <c r="AK19" s="339"/>
      <c r="AL19" s="209" t="s">
        <v>196</v>
      </c>
      <c r="AM19" s="44">
        <v>0.6</v>
      </c>
      <c r="AN19" s="65"/>
      <c r="AO19" s="140"/>
      <c r="AP19" s="157"/>
      <c r="AQ19" s="40"/>
      <c r="AR19" s="245">
        <v>70000000</v>
      </c>
      <c r="AS19" s="446"/>
      <c r="AT19" s="446"/>
      <c r="AU19" s="503"/>
      <c r="AV19" s="448"/>
      <c r="AW19" s="448"/>
      <c r="AX19" s="448"/>
      <c r="AY19" s="448"/>
      <c r="AZ19" s="448"/>
      <c r="BA19" s="384"/>
      <c r="BB19" s="424"/>
      <c r="BC19" s="384"/>
      <c r="BD19" s="419"/>
      <c r="BE19" s="436"/>
      <c r="BF19" s="382"/>
      <c r="BG19" s="422"/>
      <c r="BH19" s="422"/>
      <c r="BI19" s="376"/>
      <c r="BJ19" s="380"/>
      <c r="BK19" s="382"/>
      <c r="BL19" s="384"/>
      <c r="BM19" s="384"/>
      <c r="BN19" s="376"/>
      <c r="BO19" s="376"/>
      <c r="BP19" s="621"/>
      <c r="BQ19" s="384"/>
      <c r="BR19" s="384"/>
      <c r="BS19" s="376"/>
      <c r="BT19" s="376"/>
      <c r="BU19" s="382"/>
      <c r="BV19" s="384"/>
      <c r="BW19" s="384"/>
      <c r="BX19" s="376"/>
      <c r="BY19" s="376"/>
      <c r="BZ19" s="382"/>
      <c r="CA19" s="384"/>
      <c r="CB19" s="384"/>
      <c r="CC19" s="376"/>
      <c r="CD19" s="376"/>
      <c r="CE19" s="382"/>
      <c r="CF19" s="384"/>
      <c r="CG19" s="384"/>
      <c r="CH19" s="376"/>
      <c r="CI19" s="376"/>
      <c r="CJ19" s="382"/>
      <c r="CK19" s="384"/>
      <c r="CL19" s="384"/>
      <c r="CM19" s="376"/>
      <c r="CN19" s="376"/>
      <c r="CO19" s="382"/>
      <c r="CP19" s="384"/>
      <c r="CQ19" s="384"/>
      <c r="CR19" s="376"/>
      <c r="CS19" s="656"/>
      <c r="CT19" s="659"/>
      <c r="CU19" s="581"/>
      <c r="CV19" s="5"/>
      <c r="CW19" s="5"/>
      <c r="CX19" s="5"/>
      <c r="CY19" s="5"/>
      <c r="CZ19" s="5"/>
      <c r="DA19" s="5"/>
      <c r="DB19" s="6"/>
      <c r="DC19" s="6"/>
      <c r="DD19" s="6"/>
      <c r="DE19" s="6"/>
    </row>
    <row r="20" spans="1:109" s="35" customFormat="1" ht="33.75" customHeight="1" x14ac:dyDescent="0.25">
      <c r="A20" s="5"/>
      <c r="B20" s="693"/>
      <c r="C20" s="696"/>
      <c r="D20" s="446"/>
      <c r="E20" s="522"/>
      <c r="F20" s="454"/>
      <c r="G20" s="524"/>
      <c r="H20" s="515"/>
      <c r="I20" s="522"/>
      <c r="J20" s="509"/>
      <c r="K20" s="348"/>
      <c r="L20" s="348"/>
      <c r="M20" s="524"/>
      <c r="N20" s="524"/>
      <c r="O20" s="524"/>
      <c r="P20" s="382"/>
      <c r="Q20" s="631"/>
      <c r="R20" s="339"/>
      <c r="S20" s="382"/>
      <c r="T20" s="339"/>
      <c r="U20" s="382"/>
      <c r="V20" s="339"/>
      <c r="W20" s="382"/>
      <c r="X20" s="339"/>
      <c r="Y20" s="382"/>
      <c r="Z20" s="339"/>
      <c r="AA20" s="339"/>
      <c r="AB20" s="339"/>
      <c r="AC20" s="339"/>
      <c r="AD20" s="339"/>
      <c r="AE20" s="339"/>
      <c r="AF20" s="339"/>
      <c r="AG20" s="339"/>
      <c r="AH20" s="339"/>
      <c r="AI20" s="339"/>
      <c r="AJ20" s="339"/>
      <c r="AK20" s="339"/>
      <c r="AL20" s="209" t="s">
        <v>197</v>
      </c>
      <c r="AM20" s="44">
        <v>0.4</v>
      </c>
      <c r="AN20" s="40"/>
      <c r="AO20" s="140"/>
      <c r="AP20" s="171"/>
      <c r="AQ20" s="121"/>
      <c r="AR20" s="246">
        <v>30000000</v>
      </c>
      <c r="AS20" s="446"/>
      <c r="AT20" s="446"/>
      <c r="AU20" s="503"/>
      <c r="AV20" s="448"/>
      <c r="AW20" s="448"/>
      <c r="AX20" s="448"/>
      <c r="AY20" s="448"/>
      <c r="AZ20" s="448"/>
      <c r="BA20" s="384"/>
      <c r="BB20" s="424"/>
      <c r="BC20" s="384"/>
      <c r="BD20" s="419"/>
      <c r="BE20" s="436"/>
      <c r="BF20" s="382"/>
      <c r="BG20" s="422"/>
      <c r="BH20" s="422"/>
      <c r="BI20" s="376"/>
      <c r="BJ20" s="380"/>
      <c r="BK20" s="382"/>
      <c r="BL20" s="384"/>
      <c r="BM20" s="384"/>
      <c r="BN20" s="376"/>
      <c r="BO20" s="376"/>
      <c r="BP20" s="621"/>
      <c r="BQ20" s="384"/>
      <c r="BR20" s="384"/>
      <c r="BS20" s="376"/>
      <c r="BT20" s="376"/>
      <c r="BU20" s="382"/>
      <c r="BV20" s="384"/>
      <c r="BW20" s="384"/>
      <c r="BX20" s="376"/>
      <c r="BY20" s="376"/>
      <c r="BZ20" s="382"/>
      <c r="CA20" s="384"/>
      <c r="CB20" s="384"/>
      <c r="CC20" s="376"/>
      <c r="CD20" s="376"/>
      <c r="CE20" s="382"/>
      <c r="CF20" s="384"/>
      <c r="CG20" s="384"/>
      <c r="CH20" s="376"/>
      <c r="CI20" s="376"/>
      <c r="CJ20" s="382"/>
      <c r="CK20" s="384"/>
      <c r="CL20" s="384"/>
      <c r="CM20" s="376"/>
      <c r="CN20" s="376"/>
      <c r="CO20" s="382"/>
      <c r="CP20" s="384"/>
      <c r="CQ20" s="384"/>
      <c r="CR20" s="376"/>
      <c r="CS20" s="656"/>
      <c r="CT20" s="659"/>
      <c r="CU20" s="581"/>
      <c r="CV20" s="5"/>
      <c r="CW20" s="5"/>
      <c r="CX20" s="5"/>
      <c r="CY20" s="5"/>
      <c r="CZ20" s="5"/>
      <c r="DA20" s="5"/>
      <c r="DB20" s="6"/>
      <c r="DC20" s="6"/>
      <c r="DD20" s="6"/>
      <c r="DE20" s="6"/>
    </row>
    <row r="21" spans="1:109" s="35" customFormat="1" ht="33.75" customHeight="1" x14ac:dyDescent="0.25">
      <c r="A21" s="5"/>
      <c r="B21" s="693"/>
      <c r="C21" s="696"/>
      <c r="D21" s="446"/>
      <c r="E21" s="522"/>
      <c r="F21" s="454"/>
      <c r="G21" s="524"/>
      <c r="H21" s="515"/>
      <c r="I21" s="522"/>
      <c r="J21" s="509"/>
      <c r="K21" s="348"/>
      <c r="L21" s="348"/>
      <c r="M21" s="524"/>
      <c r="N21" s="524"/>
      <c r="O21" s="524"/>
      <c r="P21" s="382"/>
      <c r="Q21" s="631"/>
      <c r="R21" s="339"/>
      <c r="S21" s="382"/>
      <c r="T21" s="339"/>
      <c r="U21" s="382"/>
      <c r="V21" s="339"/>
      <c r="W21" s="382"/>
      <c r="X21" s="339"/>
      <c r="Y21" s="382"/>
      <c r="Z21" s="339"/>
      <c r="AA21" s="339"/>
      <c r="AB21" s="339"/>
      <c r="AC21" s="339"/>
      <c r="AD21" s="339"/>
      <c r="AE21" s="339"/>
      <c r="AF21" s="339"/>
      <c r="AG21" s="339"/>
      <c r="AH21" s="339"/>
      <c r="AI21" s="339"/>
      <c r="AJ21" s="339"/>
      <c r="AK21" s="339"/>
      <c r="AL21" s="211" t="s">
        <v>198</v>
      </c>
      <c r="AM21" s="45">
        <v>0.2</v>
      </c>
      <c r="AN21" s="41"/>
      <c r="AO21" s="140"/>
      <c r="AP21" s="157"/>
      <c r="AQ21" s="125"/>
      <c r="AR21" s="246"/>
      <c r="AS21" s="446"/>
      <c r="AT21" s="446"/>
      <c r="AU21" s="503"/>
      <c r="AV21" s="448"/>
      <c r="AW21" s="251"/>
      <c r="AX21" s="251"/>
      <c r="AY21" s="297" t="s">
        <v>276</v>
      </c>
      <c r="AZ21" s="251" t="s">
        <v>268</v>
      </c>
      <c r="BA21" s="252">
        <v>0</v>
      </c>
      <c r="BB21" s="315">
        <v>43225000</v>
      </c>
      <c r="BC21" s="252">
        <v>0</v>
      </c>
      <c r="BD21" s="419"/>
      <c r="BE21" s="436"/>
      <c r="BF21" s="382"/>
      <c r="BG21" s="422"/>
      <c r="BH21" s="422"/>
      <c r="BI21" s="376"/>
      <c r="BJ21" s="380"/>
      <c r="BK21" s="382"/>
      <c r="BL21" s="252"/>
      <c r="BM21" s="252"/>
      <c r="BN21" s="376"/>
      <c r="BO21" s="376"/>
      <c r="BP21" s="621"/>
      <c r="BQ21" s="252"/>
      <c r="BR21" s="252"/>
      <c r="BS21" s="376"/>
      <c r="BT21" s="376"/>
      <c r="BU21" s="382"/>
      <c r="BV21" s="252"/>
      <c r="BW21" s="252"/>
      <c r="BX21" s="376"/>
      <c r="BY21" s="376"/>
      <c r="BZ21" s="382"/>
      <c r="CA21" s="252"/>
      <c r="CB21" s="252"/>
      <c r="CC21" s="376"/>
      <c r="CD21" s="376"/>
      <c r="CE21" s="382"/>
      <c r="CF21" s="252"/>
      <c r="CG21" s="252"/>
      <c r="CH21" s="376"/>
      <c r="CI21" s="376"/>
      <c r="CJ21" s="382"/>
      <c r="CK21" s="252"/>
      <c r="CL21" s="252"/>
      <c r="CM21" s="376"/>
      <c r="CN21" s="376"/>
      <c r="CO21" s="382"/>
      <c r="CP21" s="252"/>
      <c r="CQ21" s="252"/>
      <c r="CR21" s="376"/>
      <c r="CS21" s="656"/>
      <c r="CT21" s="659"/>
      <c r="CU21" s="581"/>
      <c r="CV21" s="5"/>
      <c r="CW21" s="5"/>
      <c r="CX21" s="5"/>
      <c r="CY21" s="5"/>
      <c r="CZ21" s="5"/>
      <c r="DA21" s="5"/>
      <c r="DB21" s="6"/>
      <c r="DC21" s="6"/>
      <c r="DD21" s="6"/>
      <c r="DE21" s="6"/>
    </row>
    <row r="22" spans="1:109" s="35" customFormat="1" ht="33.75" customHeight="1" x14ac:dyDescent="0.25">
      <c r="A22" s="5"/>
      <c r="B22" s="693"/>
      <c r="C22" s="696"/>
      <c r="D22" s="446"/>
      <c r="E22" s="522"/>
      <c r="F22" s="454"/>
      <c r="G22" s="524"/>
      <c r="H22" s="515"/>
      <c r="I22" s="522"/>
      <c r="J22" s="509"/>
      <c r="K22" s="348"/>
      <c r="L22" s="348"/>
      <c r="M22" s="524"/>
      <c r="N22" s="524"/>
      <c r="O22" s="524"/>
      <c r="P22" s="382"/>
      <c r="Q22" s="631"/>
      <c r="R22" s="339"/>
      <c r="S22" s="382"/>
      <c r="T22" s="339"/>
      <c r="U22" s="382"/>
      <c r="V22" s="339"/>
      <c r="W22" s="382"/>
      <c r="X22" s="339"/>
      <c r="Y22" s="382"/>
      <c r="Z22" s="339"/>
      <c r="AA22" s="339"/>
      <c r="AB22" s="339"/>
      <c r="AC22" s="339"/>
      <c r="AD22" s="339"/>
      <c r="AE22" s="339"/>
      <c r="AF22" s="339"/>
      <c r="AG22" s="339"/>
      <c r="AH22" s="339"/>
      <c r="AI22" s="339"/>
      <c r="AJ22" s="339"/>
      <c r="AK22" s="339"/>
      <c r="AL22" s="39" t="s">
        <v>199</v>
      </c>
      <c r="AM22" s="46">
        <v>0.4</v>
      </c>
      <c r="AN22" s="40"/>
      <c r="AO22" s="140"/>
      <c r="AP22" s="163"/>
      <c r="AQ22" s="121"/>
      <c r="AR22" s="246">
        <v>10000000</v>
      </c>
      <c r="AS22" s="446"/>
      <c r="AT22" s="446"/>
      <c r="AU22" s="503"/>
      <c r="AV22" s="448"/>
      <c r="AW22" s="253"/>
      <c r="AX22" s="254"/>
      <c r="AY22" s="297" t="s">
        <v>277</v>
      </c>
      <c r="AZ22" s="251" t="s">
        <v>269</v>
      </c>
      <c r="BA22" s="252">
        <v>0</v>
      </c>
      <c r="BB22" s="315">
        <v>1363636364</v>
      </c>
      <c r="BC22" s="252">
        <v>0</v>
      </c>
      <c r="BD22" s="419"/>
      <c r="BE22" s="436"/>
      <c r="BF22" s="382"/>
      <c r="BG22" s="422"/>
      <c r="BH22" s="422"/>
      <c r="BI22" s="376"/>
      <c r="BJ22" s="380"/>
      <c r="BK22" s="382"/>
      <c r="BL22" s="252"/>
      <c r="BM22" s="252"/>
      <c r="BN22" s="376"/>
      <c r="BO22" s="376"/>
      <c r="BP22" s="621"/>
      <c r="BQ22" s="252"/>
      <c r="BR22" s="252"/>
      <c r="BS22" s="376"/>
      <c r="BT22" s="376"/>
      <c r="BU22" s="382"/>
      <c r="BV22" s="252"/>
      <c r="BW22" s="252"/>
      <c r="BX22" s="376"/>
      <c r="BY22" s="376"/>
      <c r="BZ22" s="382"/>
      <c r="CA22" s="252"/>
      <c r="CB22" s="252"/>
      <c r="CC22" s="376"/>
      <c r="CD22" s="376"/>
      <c r="CE22" s="382"/>
      <c r="CF22" s="252"/>
      <c r="CG22" s="252"/>
      <c r="CH22" s="376"/>
      <c r="CI22" s="376"/>
      <c r="CJ22" s="382"/>
      <c r="CK22" s="252"/>
      <c r="CL22" s="252"/>
      <c r="CM22" s="376"/>
      <c r="CN22" s="376"/>
      <c r="CO22" s="382"/>
      <c r="CP22" s="252"/>
      <c r="CQ22" s="252"/>
      <c r="CR22" s="376"/>
      <c r="CS22" s="656"/>
      <c r="CT22" s="659"/>
      <c r="CU22" s="581"/>
      <c r="CV22" s="5"/>
      <c r="CW22" s="5"/>
      <c r="CX22" s="5"/>
      <c r="CY22" s="5"/>
      <c r="CZ22" s="5"/>
      <c r="DA22" s="5"/>
      <c r="DB22" s="6"/>
      <c r="DC22" s="6"/>
      <c r="DD22" s="6"/>
      <c r="DE22" s="6"/>
    </row>
    <row r="23" spans="1:109" s="35" customFormat="1" ht="33.75" customHeight="1" x14ac:dyDescent="0.25">
      <c r="A23" s="5"/>
      <c r="B23" s="693"/>
      <c r="C23" s="696"/>
      <c r="D23" s="446"/>
      <c r="E23" s="522"/>
      <c r="F23" s="454"/>
      <c r="G23" s="524"/>
      <c r="H23" s="515"/>
      <c r="I23" s="522"/>
      <c r="J23" s="509"/>
      <c r="K23" s="348"/>
      <c r="L23" s="348"/>
      <c r="M23" s="524"/>
      <c r="N23" s="524"/>
      <c r="O23" s="524"/>
      <c r="P23" s="382"/>
      <c r="Q23" s="631"/>
      <c r="R23" s="339"/>
      <c r="S23" s="382"/>
      <c r="T23" s="339"/>
      <c r="U23" s="382"/>
      <c r="V23" s="339"/>
      <c r="W23" s="382"/>
      <c r="X23" s="339"/>
      <c r="Y23" s="382"/>
      <c r="Z23" s="339"/>
      <c r="AA23" s="339"/>
      <c r="AB23" s="339"/>
      <c r="AC23" s="339"/>
      <c r="AD23" s="339"/>
      <c r="AE23" s="339"/>
      <c r="AF23" s="339"/>
      <c r="AG23" s="339"/>
      <c r="AH23" s="339"/>
      <c r="AI23" s="339"/>
      <c r="AJ23" s="339"/>
      <c r="AK23" s="339"/>
      <c r="AL23" s="209" t="s">
        <v>200</v>
      </c>
      <c r="AM23" s="84">
        <v>0.6</v>
      </c>
      <c r="AN23" s="202"/>
      <c r="AO23" s="140"/>
      <c r="AP23" s="203"/>
      <c r="AQ23" s="202"/>
      <c r="AR23" s="246">
        <v>40000000</v>
      </c>
      <c r="AS23" s="446"/>
      <c r="AT23" s="446"/>
      <c r="AU23" s="503"/>
      <c r="AV23" s="448"/>
      <c r="AW23" s="253"/>
      <c r="AX23" s="254"/>
      <c r="AY23" s="297" t="s">
        <v>278</v>
      </c>
      <c r="AZ23" s="251" t="s">
        <v>270</v>
      </c>
      <c r="BA23" s="252">
        <v>0</v>
      </c>
      <c r="BB23" s="315">
        <v>136363636</v>
      </c>
      <c r="BC23" s="252">
        <v>0</v>
      </c>
      <c r="BD23" s="419"/>
      <c r="BE23" s="436"/>
      <c r="BF23" s="382"/>
      <c r="BG23" s="422"/>
      <c r="BH23" s="422"/>
      <c r="BI23" s="376"/>
      <c r="BJ23" s="380"/>
      <c r="BK23" s="382"/>
      <c r="BL23" s="252"/>
      <c r="BM23" s="252"/>
      <c r="BN23" s="376"/>
      <c r="BO23" s="376"/>
      <c r="BP23" s="621"/>
      <c r="BQ23" s="252"/>
      <c r="BR23" s="252"/>
      <c r="BS23" s="376"/>
      <c r="BT23" s="376"/>
      <c r="BU23" s="382"/>
      <c r="BV23" s="252"/>
      <c r="BW23" s="252"/>
      <c r="BX23" s="376"/>
      <c r="BY23" s="376"/>
      <c r="BZ23" s="382"/>
      <c r="CA23" s="252"/>
      <c r="CB23" s="252"/>
      <c r="CC23" s="376"/>
      <c r="CD23" s="376"/>
      <c r="CE23" s="382"/>
      <c r="CF23" s="252"/>
      <c r="CG23" s="252"/>
      <c r="CH23" s="376"/>
      <c r="CI23" s="376"/>
      <c r="CJ23" s="382"/>
      <c r="CK23" s="252"/>
      <c r="CL23" s="252"/>
      <c r="CM23" s="376"/>
      <c r="CN23" s="376"/>
      <c r="CO23" s="382"/>
      <c r="CP23" s="252"/>
      <c r="CQ23" s="252"/>
      <c r="CR23" s="376"/>
      <c r="CS23" s="656"/>
      <c r="CT23" s="659"/>
      <c r="CU23" s="581"/>
      <c r="CV23" s="5"/>
      <c r="CW23" s="5"/>
      <c r="CX23" s="5"/>
      <c r="CY23" s="5"/>
      <c r="CZ23" s="5"/>
      <c r="DA23" s="5"/>
      <c r="DB23" s="6"/>
      <c r="DC23" s="6"/>
      <c r="DD23" s="6"/>
      <c r="DE23" s="6"/>
    </row>
    <row r="24" spans="1:109" s="35" customFormat="1" ht="66.75" customHeight="1" thickBot="1" x14ac:dyDescent="0.3">
      <c r="A24" s="5"/>
      <c r="B24" s="693"/>
      <c r="C24" s="696"/>
      <c r="D24" s="447"/>
      <c r="E24" s="523"/>
      <c r="F24" s="455"/>
      <c r="G24" s="525"/>
      <c r="H24" s="516"/>
      <c r="I24" s="523"/>
      <c r="J24" s="510"/>
      <c r="K24" s="520"/>
      <c r="L24" s="520"/>
      <c r="M24" s="525"/>
      <c r="N24" s="525"/>
      <c r="O24" s="525"/>
      <c r="P24" s="383"/>
      <c r="Q24" s="632"/>
      <c r="R24" s="340"/>
      <c r="S24" s="383"/>
      <c r="T24" s="340"/>
      <c r="U24" s="383"/>
      <c r="V24" s="340"/>
      <c r="W24" s="383"/>
      <c r="X24" s="340"/>
      <c r="Y24" s="383"/>
      <c r="Z24" s="340"/>
      <c r="AA24" s="340"/>
      <c r="AB24" s="340"/>
      <c r="AC24" s="340"/>
      <c r="AD24" s="340"/>
      <c r="AE24" s="340"/>
      <c r="AF24" s="340"/>
      <c r="AG24" s="340"/>
      <c r="AH24" s="340"/>
      <c r="AI24" s="340"/>
      <c r="AJ24" s="340"/>
      <c r="AK24" s="340"/>
      <c r="AL24" s="211" t="s">
        <v>201</v>
      </c>
      <c r="AM24" s="41">
        <v>0.25</v>
      </c>
      <c r="AN24" s="162"/>
      <c r="AO24" s="140"/>
      <c r="AP24" s="166"/>
      <c r="AQ24" s="48"/>
      <c r="AR24" s="246">
        <v>1500000000</v>
      </c>
      <c r="AS24" s="447"/>
      <c r="AT24" s="447"/>
      <c r="AU24" s="504"/>
      <c r="AV24" s="451"/>
      <c r="AW24" s="253"/>
      <c r="AX24" s="254"/>
      <c r="AY24" s="298" t="s">
        <v>279</v>
      </c>
      <c r="AZ24" s="255" t="s">
        <v>271</v>
      </c>
      <c r="BA24" s="256">
        <v>0</v>
      </c>
      <c r="BB24" s="316">
        <v>927227201.57000005</v>
      </c>
      <c r="BC24" s="256">
        <v>0</v>
      </c>
      <c r="BD24" s="532"/>
      <c r="BE24" s="529"/>
      <c r="BF24" s="383"/>
      <c r="BG24" s="426"/>
      <c r="BH24" s="426"/>
      <c r="BI24" s="378"/>
      <c r="BJ24" s="381"/>
      <c r="BK24" s="383"/>
      <c r="BL24" s="256"/>
      <c r="BM24" s="256"/>
      <c r="BN24" s="378"/>
      <c r="BO24" s="378"/>
      <c r="BP24" s="622"/>
      <c r="BQ24" s="256"/>
      <c r="BR24" s="256"/>
      <c r="BS24" s="378"/>
      <c r="BT24" s="378"/>
      <c r="BU24" s="383"/>
      <c r="BV24" s="256"/>
      <c r="BW24" s="256"/>
      <c r="BX24" s="378"/>
      <c r="BY24" s="378"/>
      <c r="BZ24" s="383"/>
      <c r="CA24" s="256"/>
      <c r="CB24" s="256"/>
      <c r="CC24" s="378"/>
      <c r="CD24" s="378"/>
      <c r="CE24" s="383"/>
      <c r="CF24" s="256"/>
      <c r="CG24" s="256"/>
      <c r="CH24" s="378"/>
      <c r="CI24" s="378"/>
      <c r="CJ24" s="383"/>
      <c r="CK24" s="256"/>
      <c r="CL24" s="256"/>
      <c r="CM24" s="378"/>
      <c r="CN24" s="378"/>
      <c r="CO24" s="383"/>
      <c r="CP24" s="256"/>
      <c r="CQ24" s="256"/>
      <c r="CR24" s="378"/>
      <c r="CS24" s="657"/>
      <c r="CT24" s="660"/>
      <c r="CU24" s="582"/>
      <c r="CV24" s="5"/>
      <c r="CW24" s="5"/>
      <c r="CX24" s="5"/>
      <c r="CY24" s="5"/>
      <c r="CZ24" s="5"/>
      <c r="DA24" s="5"/>
      <c r="DB24" s="6"/>
      <c r="DC24" s="6"/>
      <c r="DD24" s="6"/>
      <c r="DE24" s="6"/>
    </row>
    <row r="25" spans="1:109" s="35" customFormat="1" ht="33.75" customHeight="1" x14ac:dyDescent="0.25">
      <c r="A25" s="11"/>
      <c r="B25" s="693"/>
      <c r="C25" s="696"/>
      <c r="D25" s="502" t="s">
        <v>32</v>
      </c>
      <c r="E25" s="701">
        <v>0.1</v>
      </c>
      <c r="F25" s="587"/>
      <c r="G25" s="703">
        <v>0.1</v>
      </c>
      <c r="H25" s="583" t="s">
        <v>33</v>
      </c>
      <c r="I25" s="585">
        <v>1</v>
      </c>
      <c r="J25" s="587" t="s">
        <v>34</v>
      </c>
      <c r="K25" s="502" t="s">
        <v>35</v>
      </c>
      <c r="L25" s="502">
        <v>0</v>
      </c>
      <c r="M25" s="587">
        <v>1</v>
      </c>
      <c r="N25" s="589">
        <v>1</v>
      </c>
      <c r="O25" s="587">
        <v>1</v>
      </c>
      <c r="P25" s="593">
        <v>1</v>
      </c>
      <c r="Q25" s="593">
        <v>1</v>
      </c>
      <c r="R25" s="591">
        <f>AN25*AM25+AN32*AM32</f>
        <v>0.13</v>
      </c>
      <c r="S25" s="344">
        <f>R25/Q25</f>
        <v>0.13</v>
      </c>
      <c r="T25" s="591"/>
      <c r="U25" s="344"/>
      <c r="V25" s="591"/>
      <c r="W25" s="643"/>
      <c r="X25" s="591"/>
      <c r="Y25" s="344"/>
      <c r="Z25" s="710"/>
      <c r="AA25" s="344"/>
      <c r="AB25" s="637"/>
      <c r="AC25" s="344"/>
      <c r="AD25" s="627"/>
      <c r="AE25" s="344"/>
      <c r="AF25" s="637"/>
      <c r="AG25" s="344"/>
      <c r="AH25" s="341"/>
      <c r="AI25" s="344"/>
      <c r="AJ25" s="341"/>
      <c r="AK25" s="344"/>
      <c r="AL25" s="213" t="s">
        <v>202</v>
      </c>
      <c r="AM25" s="49">
        <v>0.35</v>
      </c>
      <c r="AN25" s="57">
        <f>+AN26*AM26+AN27*AM27+AN28*AM28+AN29*AM29+AN30*AM30+AN31*AM31</f>
        <v>0</v>
      </c>
      <c r="AO25" s="140"/>
      <c r="AP25" s="157"/>
      <c r="AQ25" s="57"/>
      <c r="AR25" s="33"/>
      <c r="AS25" s="594" t="s">
        <v>25</v>
      </c>
      <c r="AT25" s="594" t="s">
        <v>26</v>
      </c>
      <c r="AU25" s="594" t="s">
        <v>105</v>
      </c>
      <c r="AV25" s="450" t="s">
        <v>257</v>
      </c>
      <c r="AW25" s="450"/>
      <c r="AX25" s="450"/>
      <c r="AY25" s="450" t="s">
        <v>280</v>
      </c>
      <c r="AZ25" s="450" t="s">
        <v>272</v>
      </c>
      <c r="BA25" s="388">
        <v>64422112</v>
      </c>
      <c r="BB25" s="530">
        <v>64422112</v>
      </c>
      <c r="BC25" s="388">
        <v>12516000</v>
      </c>
      <c r="BD25" s="530">
        <f>+BB25+BB29+BB33</f>
        <v>179614292</v>
      </c>
      <c r="BE25" s="388">
        <f>+BC25+BC29+BC33</f>
        <v>12516000</v>
      </c>
      <c r="BF25" s="409">
        <f>+BE25/BD25</f>
        <v>6.9682650866112597E-2</v>
      </c>
      <c r="BG25" s="432"/>
      <c r="BH25" s="432"/>
      <c r="BI25" s="388"/>
      <c r="BJ25" s="432"/>
      <c r="BK25" s="409"/>
      <c r="BL25" s="388"/>
      <c r="BM25" s="388"/>
      <c r="BN25" s="388"/>
      <c r="BO25" s="388"/>
      <c r="BP25" s="645"/>
      <c r="BQ25" s="388"/>
      <c r="BR25" s="388"/>
      <c r="BS25" s="388"/>
      <c r="BT25" s="388"/>
      <c r="BU25" s="409"/>
      <c r="BV25" s="388"/>
      <c r="BW25" s="388"/>
      <c r="BX25" s="388"/>
      <c r="BY25" s="388"/>
      <c r="BZ25" s="409"/>
      <c r="CA25" s="388"/>
      <c r="CB25" s="388"/>
      <c r="CC25" s="388"/>
      <c r="CD25" s="388"/>
      <c r="CE25" s="409"/>
      <c r="CF25" s="388"/>
      <c r="CG25" s="388"/>
      <c r="CH25" s="388"/>
      <c r="CI25" s="388"/>
      <c r="CJ25" s="409"/>
      <c r="CK25" s="388"/>
      <c r="CL25" s="388"/>
      <c r="CM25" s="388"/>
      <c r="CN25" s="388"/>
      <c r="CO25" s="409"/>
      <c r="CP25" s="388"/>
      <c r="CQ25" s="388"/>
      <c r="CR25" s="388">
        <f>+CP25+CP29+CP33</f>
        <v>0</v>
      </c>
      <c r="CS25" s="661">
        <f>+CQ25+CQ29+CQ33</f>
        <v>0</v>
      </c>
      <c r="CT25" s="664" t="e">
        <f>CS25/CR25</f>
        <v>#DIV/0!</v>
      </c>
      <c r="CU25" s="596"/>
      <c r="CV25" s="11"/>
      <c r="CW25" s="11"/>
      <c r="CX25" s="11"/>
      <c r="CY25" s="11"/>
      <c r="CZ25" s="11"/>
      <c r="DA25" s="11"/>
      <c r="DB25" s="6"/>
      <c r="DC25" s="6"/>
      <c r="DD25" s="6"/>
      <c r="DE25" s="6"/>
    </row>
    <row r="26" spans="1:109" s="35" customFormat="1" ht="33.75" customHeight="1" x14ac:dyDescent="0.25">
      <c r="A26" s="11"/>
      <c r="B26" s="693"/>
      <c r="C26" s="696"/>
      <c r="D26" s="503"/>
      <c r="E26" s="701"/>
      <c r="F26" s="470"/>
      <c r="G26" s="704"/>
      <c r="H26" s="467"/>
      <c r="I26" s="473"/>
      <c r="J26" s="470"/>
      <c r="K26" s="503"/>
      <c r="L26" s="503"/>
      <c r="M26" s="470"/>
      <c r="N26" s="527"/>
      <c r="O26" s="470"/>
      <c r="P26" s="527"/>
      <c r="Q26" s="527"/>
      <c r="R26" s="373"/>
      <c r="S26" s="345"/>
      <c r="T26" s="373"/>
      <c r="U26" s="345"/>
      <c r="V26" s="373"/>
      <c r="W26" s="382"/>
      <c r="X26" s="373"/>
      <c r="Y26" s="345"/>
      <c r="Z26" s="357"/>
      <c r="AA26" s="345"/>
      <c r="AB26" s="638"/>
      <c r="AC26" s="345"/>
      <c r="AD26" s="628"/>
      <c r="AE26" s="345"/>
      <c r="AF26" s="638"/>
      <c r="AG26" s="345"/>
      <c r="AH26" s="342"/>
      <c r="AI26" s="345"/>
      <c r="AJ26" s="342"/>
      <c r="AK26" s="345"/>
      <c r="AL26" s="21" t="s">
        <v>203</v>
      </c>
      <c r="AM26" s="44">
        <v>0.15</v>
      </c>
      <c r="AN26" s="40"/>
      <c r="AO26" s="140"/>
      <c r="AP26" s="164"/>
      <c r="AQ26" s="122"/>
      <c r="AR26" s="75">
        <v>5000000</v>
      </c>
      <c r="AS26" s="438"/>
      <c r="AT26" s="438"/>
      <c r="AU26" s="438"/>
      <c r="AV26" s="448"/>
      <c r="AW26" s="448"/>
      <c r="AX26" s="448"/>
      <c r="AY26" s="448"/>
      <c r="AZ26" s="448"/>
      <c r="BA26" s="384"/>
      <c r="BB26" s="424"/>
      <c r="BC26" s="384"/>
      <c r="BD26" s="424"/>
      <c r="BE26" s="384"/>
      <c r="BF26" s="339"/>
      <c r="BG26" s="422"/>
      <c r="BH26" s="422"/>
      <c r="BI26" s="384"/>
      <c r="BJ26" s="422"/>
      <c r="BK26" s="339"/>
      <c r="BL26" s="384"/>
      <c r="BM26" s="384"/>
      <c r="BN26" s="384"/>
      <c r="BO26" s="384"/>
      <c r="BP26" s="646"/>
      <c r="BQ26" s="384"/>
      <c r="BR26" s="384"/>
      <c r="BS26" s="384"/>
      <c r="BT26" s="384"/>
      <c r="BU26" s="339"/>
      <c r="BV26" s="384"/>
      <c r="BW26" s="384"/>
      <c r="BX26" s="384"/>
      <c r="BY26" s="384"/>
      <c r="BZ26" s="339"/>
      <c r="CA26" s="384"/>
      <c r="CB26" s="384"/>
      <c r="CC26" s="384"/>
      <c r="CD26" s="384"/>
      <c r="CE26" s="339"/>
      <c r="CF26" s="384"/>
      <c r="CG26" s="384"/>
      <c r="CH26" s="384"/>
      <c r="CI26" s="384"/>
      <c r="CJ26" s="339"/>
      <c r="CK26" s="384"/>
      <c r="CL26" s="384"/>
      <c r="CM26" s="384"/>
      <c r="CN26" s="384"/>
      <c r="CO26" s="339"/>
      <c r="CP26" s="384"/>
      <c r="CQ26" s="384"/>
      <c r="CR26" s="384"/>
      <c r="CS26" s="662"/>
      <c r="CT26" s="665"/>
      <c r="CU26" s="597"/>
      <c r="CV26" s="11"/>
      <c r="CW26" s="11"/>
      <c r="CX26" s="11"/>
      <c r="CY26" s="11"/>
      <c r="CZ26" s="11"/>
      <c r="DA26" s="11"/>
      <c r="DB26" s="6"/>
      <c r="DC26" s="6"/>
      <c r="DD26" s="6"/>
      <c r="DE26" s="6"/>
    </row>
    <row r="27" spans="1:109" s="35" customFormat="1" ht="33.75" customHeight="1" x14ac:dyDescent="0.25">
      <c r="A27" s="11"/>
      <c r="B27" s="693"/>
      <c r="C27" s="696"/>
      <c r="D27" s="503"/>
      <c r="E27" s="701"/>
      <c r="F27" s="470"/>
      <c r="G27" s="704"/>
      <c r="H27" s="467"/>
      <c r="I27" s="473"/>
      <c r="J27" s="470"/>
      <c r="K27" s="503"/>
      <c r="L27" s="503"/>
      <c r="M27" s="470"/>
      <c r="N27" s="527"/>
      <c r="O27" s="470"/>
      <c r="P27" s="527"/>
      <c r="Q27" s="527"/>
      <c r="R27" s="373"/>
      <c r="S27" s="345"/>
      <c r="T27" s="373"/>
      <c r="U27" s="345"/>
      <c r="V27" s="373"/>
      <c r="W27" s="382"/>
      <c r="X27" s="373"/>
      <c r="Y27" s="345"/>
      <c r="Z27" s="357"/>
      <c r="AA27" s="345"/>
      <c r="AB27" s="638"/>
      <c r="AC27" s="345"/>
      <c r="AD27" s="628"/>
      <c r="AE27" s="345"/>
      <c r="AF27" s="638"/>
      <c r="AG27" s="345"/>
      <c r="AH27" s="342"/>
      <c r="AI27" s="345"/>
      <c r="AJ27" s="342"/>
      <c r="AK27" s="345"/>
      <c r="AL27" s="21" t="s">
        <v>65</v>
      </c>
      <c r="AM27" s="44">
        <v>0.25</v>
      </c>
      <c r="AN27" s="40"/>
      <c r="AO27" s="140"/>
      <c r="AP27" s="157"/>
      <c r="AQ27" s="40"/>
      <c r="AR27" s="29">
        <v>8300000</v>
      </c>
      <c r="AS27" s="438"/>
      <c r="AT27" s="438"/>
      <c r="AU27" s="438"/>
      <c r="AV27" s="448"/>
      <c r="AW27" s="448"/>
      <c r="AX27" s="448"/>
      <c r="AY27" s="448"/>
      <c r="AZ27" s="448"/>
      <c r="BA27" s="384"/>
      <c r="BB27" s="424"/>
      <c r="BC27" s="384"/>
      <c r="BD27" s="424"/>
      <c r="BE27" s="384"/>
      <c r="BF27" s="339"/>
      <c r="BG27" s="422"/>
      <c r="BH27" s="422"/>
      <c r="BI27" s="384"/>
      <c r="BJ27" s="422"/>
      <c r="BK27" s="339"/>
      <c r="BL27" s="384"/>
      <c r="BM27" s="384"/>
      <c r="BN27" s="384"/>
      <c r="BO27" s="384"/>
      <c r="BP27" s="646"/>
      <c r="BQ27" s="384"/>
      <c r="BR27" s="384"/>
      <c r="BS27" s="384"/>
      <c r="BT27" s="384"/>
      <c r="BU27" s="339"/>
      <c r="BV27" s="384"/>
      <c r="BW27" s="384"/>
      <c r="BX27" s="384"/>
      <c r="BY27" s="384"/>
      <c r="BZ27" s="339"/>
      <c r="CA27" s="384"/>
      <c r="CB27" s="384"/>
      <c r="CC27" s="384"/>
      <c r="CD27" s="384"/>
      <c r="CE27" s="339"/>
      <c r="CF27" s="384"/>
      <c r="CG27" s="384"/>
      <c r="CH27" s="384"/>
      <c r="CI27" s="384"/>
      <c r="CJ27" s="339"/>
      <c r="CK27" s="384"/>
      <c r="CL27" s="384"/>
      <c r="CM27" s="384"/>
      <c r="CN27" s="384"/>
      <c r="CO27" s="339"/>
      <c r="CP27" s="384"/>
      <c r="CQ27" s="384"/>
      <c r="CR27" s="384"/>
      <c r="CS27" s="662"/>
      <c r="CT27" s="665"/>
      <c r="CU27" s="597"/>
      <c r="CV27" s="11"/>
      <c r="CW27" s="11"/>
      <c r="CX27" s="11"/>
      <c r="CY27" s="11"/>
      <c r="CZ27" s="11"/>
      <c r="DA27" s="11"/>
      <c r="DB27" s="6"/>
      <c r="DC27" s="6"/>
      <c r="DD27" s="6"/>
      <c r="DE27" s="6"/>
    </row>
    <row r="28" spans="1:109" s="35" customFormat="1" ht="33.75" customHeight="1" thickBot="1" x14ac:dyDescent="0.3">
      <c r="A28" s="11"/>
      <c r="B28" s="693"/>
      <c r="C28" s="696"/>
      <c r="D28" s="503"/>
      <c r="E28" s="701"/>
      <c r="F28" s="470"/>
      <c r="G28" s="704"/>
      <c r="H28" s="467"/>
      <c r="I28" s="473"/>
      <c r="J28" s="470"/>
      <c r="K28" s="503"/>
      <c r="L28" s="503"/>
      <c r="M28" s="470"/>
      <c r="N28" s="527"/>
      <c r="O28" s="470"/>
      <c r="P28" s="527"/>
      <c r="Q28" s="527"/>
      <c r="R28" s="373"/>
      <c r="S28" s="345"/>
      <c r="T28" s="373"/>
      <c r="U28" s="345"/>
      <c r="V28" s="373"/>
      <c r="W28" s="382"/>
      <c r="X28" s="373"/>
      <c r="Y28" s="345"/>
      <c r="Z28" s="357"/>
      <c r="AA28" s="345"/>
      <c r="AB28" s="638"/>
      <c r="AC28" s="345"/>
      <c r="AD28" s="628"/>
      <c r="AE28" s="345"/>
      <c r="AF28" s="638"/>
      <c r="AG28" s="345"/>
      <c r="AH28" s="342"/>
      <c r="AI28" s="345"/>
      <c r="AJ28" s="342"/>
      <c r="AK28" s="345"/>
      <c r="AL28" s="21" t="s">
        <v>204</v>
      </c>
      <c r="AM28" s="50">
        <v>0.15</v>
      </c>
      <c r="AN28" s="40"/>
      <c r="AO28" s="140"/>
      <c r="AP28" s="164"/>
      <c r="AQ28" s="40"/>
      <c r="AR28" s="75">
        <v>30322112</v>
      </c>
      <c r="AS28" s="438"/>
      <c r="AT28" s="438"/>
      <c r="AU28" s="438"/>
      <c r="AV28" s="448"/>
      <c r="AW28" s="448"/>
      <c r="AX28" s="448"/>
      <c r="AY28" s="448"/>
      <c r="AZ28" s="448"/>
      <c r="BA28" s="384"/>
      <c r="BB28" s="424"/>
      <c r="BC28" s="384"/>
      <c r="BD28" s="424"/>
      <c r="BE28" s="384"/>
      <c r="BF28" s="339"/>
      <c r="BG28" s="426"/>
      <c r="BH28" s="426"/>
      <c r="BI28" s="384"/>
      <c r="BJ28" s="422"/>
      <c r="BK28" s="339"/>
      <c r="BL28" s="389"/>
      <c r="BM28" s="389"/>
      <c r="BN28" s="384"/>
      <c r="BO28" s="384"/>
      <c r="BP28" s="646"/>
      <c r="BQ28" s="389"/>
      <c r="BR28" s="389"/>
      <c r="BS28" s="384"/>
      <c r="BT28" s="384"/>
      <c r="BU28" s="339"/>
      <c r="BV28" s="389"/>
      <c r="BW28" s="389"/>
      <c r="BX28" s="384"/>
      <c r="BY28" s="384"/>
      <c r="BZ28" s="339"/>
      <c r="CA28" s="389"/>
      <c r="CB28" s="389"/>
      <c r="CC28" s="384"/>
      <c r="CD28" s="384"/>
      <c r="CE28" s="339"/>
      <c r="CF28" s="389"/>
      <c r="CG28" s="389"/>
      <c r="CH28" s="384"/>
      <c r="CI28" s="384"/>
      <c r="CJ28" s="339"/>
      <c r="CK28" s="384"/>
      <c r="CL28" s="384"/>
      <c r="CM28" s="384"/>
      <c r="CN28" s="384"/>
      <c r="CO28" s="339"/>
      <c r="CP28" s="384"/>
      <c r="CQ28" s="384"/>
      <c r="CR28" s="384"/>
      <c r="CS28" s="662"/>
      <c r="CT28" s="665"/>
      <c r="CU28" s="597"/>
      <c r="CV28" s="11"/>
      <c r="CW28" s="11"/>
      <c r="CX28" s="11"/>
      <c r="CY28" s="11"/>
      <c r="CZ28" s="11"/>
      <c r="DA28" s="11"/>
      <c r="DB28" s="6"/>
      <c r="DC28" s="6"/>
      <c r="DD28" s="6"/>
      <c r="DE28" s="6"/>
    </row>
    <row r="29" spans="1:109" s="35" customFormat="1" ht="33.75" customHeight="1" x14ac:dyDescent="0.25">
      <c r="A29" s="11"/>
      <c r="B29" s="693"/>
      <c r="C29" s="696"/>
      <c r="D29" s="503"/>
      <c r="E29" s="701"/>
      <c r="F29" s="470"/>
      <c r="G29" s="704"/>
      <c r="H29" s="467"/>
      <c r="I29" s="473"/>
      <c r="J29" s="470"/>
      <c r="K29" s="503"/>
      <c r="L29" s="503"/>
      <c r="M29" s="470"/>
      <c r="N29" s="527"/>
      <c r="O29" s="470"/>
      <c r="P29" s="527"/>
      <c r="Q29" s="527"/>
      <c r="R29" s="373"/>
      <c r="S29" s="345"/>
      <c r="T29" s="373"/>
      <c r="U29" s="345"/>
      <c r="V29" s="373"/>
      <c r="W29" s="382"/>
      <c r="X29" s="373"/>
      <c r="Y29" s="345"/>
      <c r="Z29" s="357"/>
      <c r="AA29" s="345"/>
      <c r="AB29" s="638"/>
      <c r="AC29" s="345"/>
      <c r="AD29" s="628"/>
      <c r="AE29" s="345"/>
      <c r="AF29" s="638"/>
      <c r="AG29" s="345"/>
      <c r="AH29" s="342"/>
      <c r="AI29" s="345"/>
      <c r="AJ29" s="342"/>
      <c r="AK29" s="345"/>
      <c r="AL29" s="21" t="s">
        <v>205</v>
      </c>
      <c r="AM29" s="51">
        <v>0.15</v>
      </c>
      <c r="AN29" s="65"/>
      <c r="AO29" s="140"/>
      <c r="AP29" s="164"/>
      <c r="AQ29" s="122"/>
      <c r="AR29" s="75">
        <v>5000000</v>
      </c>
      <c r="AS29" s="438"/>
      <c r="AT29" s="438"/>
      <c r="AU29" s="438"/>
      <c r="AV29" s="448"/>
      <c r="AW29" s="449"/>
      <c r="AX29" s="449"/>
      <c r="AY29" s="449" t="s">
        <v>281</v>
      </c>
      <c r="AZ29" s="449" t="s">
        <v>273</v>
      </c>
      <c r="BA29" s="427">
        <v>66267180</v>
      </c>
      <c r="BB29" s="557">
        <v>66267180</v>
      </c>
      <c r="BC29" s="427">
        <v>0</v>
      </c>
      <c r="BD29" s="424"/>
      <c r="BE29" s="384"/>
      <c r="BF29" s="339"/>
      <c r="BG29" s="432"/>
      <c r="BH29" s="432"/>
      <c r="BI29" s="384"/>
      <c r="BJ29" s="422"/>
      <c r="BK29" s="339"/>
      <c r="BL29" s="388"/>
      <c r="BM29" s="388"/>
      <c r="BN29" s="384"/>
      <c r="BO29" s="384"/>
      <c r="BP29" s="646"/>
      <c r="BQ29" s="388"/>
      <c r="BR29" s="388"/>
      <c r="BS29" s="384"/>
      <c r="BT29" s="384"/>
      <c r="BU29" s="339"/>
      <c r="BV29" s="388"/>
      <c r="BW29" s="388"/>
      <c r="BX29" s="384"/>
      <c r="BY29" s="384"/>
      <c r="BZ29" s="339"/>
      <c r="CA29" s="388"/>
      <c r="CB29" s="388"/>
      <c r="CC29" s="384"/>
      <c r="CD29" s="384"/>
      <c r="CE29" s="339"/>
      <c r="CF29" s="388"/>
      <c r="CG29" s="388"/>
      <c r="CH29" s="384"/>
      <c r="CI29" s="384"/>
      <c r="CJ29" s="339"/>
      <c r="CK29" s="427"/>
      <c r="CL29" s="427"/>
      <c r="CM29" s="384"/>
      <c r="CN29" s="384"/>
      <c r="CO29" s="339"/>
      <c r="CP29" s="427"/>
      <c r="CQ29" s="427"/>
      <c r="CR29" s="384"/>
      <c r="CS29" s="662"/>
      <c r="CT29" s="665"/>
      <c r="CU29" s="597"/>
      <c r="CV29" s="11"/>
      <c r="CW29" s="11"/>
      <c r="CX29" s="11"/>
      <c r="CY29" s="11"/>
      <c r="CZ29" s="11"/>
      <c r="DA29" s="11"/>
      <c r="DB29" s="6"/>
      <c r="DC29" s="6"/>
      <c r="DD29" s="6"/>
      <c r="DE29" s="6"/>
    </row>
    <row r="30" spans="1:109" s="35" customFormat="1" ht="33.75" customHeight="1" x14ac:dyDescent="0.25">
      <c r="A30" s="11"/>
      <c r="B30" s="693"/>
      <c r="C30" s="696"/>
      <c r="D30" s="503"/>
      <c r="E30" s="701"/>
      <c r="F30" s="470"/>
      <c r="G30" s="704"/>
      <c r="H30" s="467"/>
      <c r="I30" s="473"/>
      <c r="J30" s="470"/>
      <c r="K30" s="503"/>
      <c r="L30" s="503"/>
      <c r="M30" s="470"/>
      <c r="N30" s="527"/>
      <c r="O30" s="470"/>
      <c r="P30" s="527"/>
      <c r="Q30" s="527"/>
      <c r="R30" s="373"/>
      <c r="S30" s="345"/>
      <c r="T30" s="373"/>
      <c r="U30" s="345"/>
      <c r="V30" s="373"/>
      <c r="W30" s="382"/>
      <c r="X30" s="373"/>
      <c r="Y30" s="345"/>
      <c r="Z30" s="357"/>
      <c r="AA30" s="345"/>
      <c r="AB30" s="638"/>
      <c r="AC30" s="345"/>
      <c r="AD30" s="628"/>
      <c r="AE30" s="345"/>
      <c r="AF30" s="638"/>
      <c r="AG30" s="345"/>
      <c r="AH30" s="342"/>
      <c r="AI30" s="345"/>
      <c r="AJ30" s="342"/>
      <c r="AK30" s="345"/>
      <c r="AL30" s="214" t="s">
        <v>206</v>
      </c>
      <c r="AM30" s="208">
        <v>0.15</v>
      </c>
      <c r="AN30" s="42"/>
      <c r="AO30" s="140"/>
      <c r="AP30" s="157"/>
      <c r="AQ30" s="42"/>
      <c r="AR30" s="29">
        <v>20000000</v>
      </c>
      <c r="AS30" s="438"/>
      <c r="AT30" s="438"/>
      <c r="AU30" s="438"/>
      <c r="AV30" s="448"/>
      <c r="AW30" s="449"/>
      <c r="AX30" s="449"/>
      <c r="AY30" s="449"/>
      <c r="AZ30" s="449"/>
      <c r="BA30" s="427"/>
      <c r="BB30" s="557"/>
      <c r="BC30" s="427"/>
      <c r="BD30" s="424"/>
      <c r="BE30" s="384"/>
      <c r="BF30" s="339"/>
      <c r="BG30" s="422"/>
      <c r="BH30" s="422"/>
      <c r="BI30" s="384"/>
      <c r="BJ30" s="422"/>
      <c r="BK30" s="339"/>
      <c r="BL30" s="384"/>
      <c r="BM30" s="384"/>
      <c r="BN30" s="384"/>
      <c r="BO30" s="384"/>
      <c r="BP30" s="646"/>
      <c r="BQ30" s="384"/>
      <c r="BR30" s="384"/>
      <c r="BS30" s="384"/>
      <c r="BT30" s="384"/>
      <c r="BU30" s="339"/>
      <c r="BV30" s="384"/>
      <c r="BW30" s="384"/>
      <c r="BX30" s="384"/>
      <c r="BY30" s="384"/>
      <c r="BZ30" s="339"/>
      <c r="CA30" s="384"/>
      <c r="CB30" s="384"/>
      <c r="CC30" s="384"/>
      <c r="CD30" s="384"/>
      <c r="CE30" s="339"/>
      <c r="CF30" s="384"/>
      <c r="CG30" s="384"/>
      <c r="CH30" s="384"/>
      <c r="CI30" s="384"/>
      <c r="CJ30" s="339"/>
      <c r="CK30" s="427"/>
      <c r="CL30" s="427"/>
      <c r="CM30" s="384"/>
      <c r="CN30" s="384"/>
      <c r="CO30" s="339"/>
      <c r="CP30" s="427"/>
      <c r="CQ30" s="427"/>
      <c r="CR30" s="384"/>
      <c r="CS30" s="662"/>
      <c r="CT30" s="665"/>
      <c r="CU30" s="597"/>
      <c r="CV30" s="11"/>
      <c r="CW30" s="11"/>
      <c r="CX30" s="11"/>
      <c r="CY30" s="11"/>
      <c r="CZ30" s="11"/>
      <c r="DA30" s="11"/>
      <c r="DB30" s="6"/>
      <c r="DC30" s="6"/>
      <c r="DD30" s="6"/>
      <c r="DE30" s="6"/>
    </row>
    <row r="31" spans="1:109" s="35" customFormat="1" ht="33.75" customHeight="1" x14ac:dyDescent="0.25">
      <c r="A31" s="11"/>
      <c r="B31" s="693"/>
      <c r="C31" s="696"/>
      <c r="D31" s="503"/>
      <c r="E31" s="701"/>
      <c r="F31" s="470"/>
      <c r="G31" s="704"/>
      <c r="H31" s="467"/>
      <c r="I31" s="473"/>
      <c r="J31" s="470"/>
      <c r="K31" s="503"/>
      <c r="L31" s="503"/>
      <c r="M31" s="470"/>
      <c r="N31" s="527"/>
      <c r="O31" s="470"/>
      <c r="P31" s="527"/>
      <c r="Q31" s="527"/>
      <c r="R31" s="373"/>
      <c r="S31" s="345"/>
      <c r="T31" s="373"/>
      <c r="U31" s="345"/>
      <c r="V31" s="373"/>
      <c r="W31" s="382"/>
      <c r="X31" s="373"/>
      <c r="Y31" s="345"/>
      <c r="Z31" s="357"/>
      <c r="AA31" s="345"/>
      <c r="AB31" s="638"/>
      <c r="AC31" s="345"/>
      <c r="AD31" s="628"/>
      <c r="AE31" s="345"/>
      <c r="AF31" s="638"/>
      <c r="AG31" s="345"/>
      <c r="AH31" s="342"/>
      <c r="AI31" s="345"/>
      <c r="AJ31" s="342"/>
      <c r="AK31" s="345"/>
      <c r="AL31" s="21" t="s">
        <v>207</v>
      </c>
      <c r="AM31" s="208">
        <v>0.15</v>
      </c>
      <c r="AN31" s="40"/>
      <c r="AO31" s="140"/>
      <c r="AP31" s="157"/>
      <c r="AQ31" s="40"/>
      <c r="AR31" s="29">
        <v>10000000</v>
      </c>
      <c r="AS31" s="438"/>
      <c r="AT31" s="438"/>
      <c r="AU31" s="438"/>
      <c r="AV31" s="448"/>
      <c r="AW31" s="449"/>
      <c r="AX31" s="449"/>
      <c r="AY31" s="449"/>
      <c r="AZ31" s="449"/>
      <c r="BA31" s="427"/>
      <c r="BB31" s="557"/>
      <c r="BC31" s="427"/>
      <c r="BD31" s="424"/>
      <c r="BE31" s="384"/>
      <c r="BF31" s="339"/>
      <c r="BG31" s="422"/>
      <c r="BH31" s="422"/>
      <c r="BI31" s="384"/>
      <c r="BJ31" s="422"/>
      <c r="BK31" s="339"/>
      <c r="BL31" s="384"/>
      <c r="BM31" s="384"/>
      <c r="BN31" s="384"/>
      <c r="BO31" s="384"/>
      <c r="BP31" s="646"/>
      <c r="BQ31" s="384"/>
      <c r="BR31" s="384"/>
      <c r="BS31" s="384"/>
      <c r="BT31" s="384"/>
      <c r="BU31" s="339"/>
      <c r="BV31" s="384"/>
      <c r="BW31" s="384"/>
      <c r="BX31" s="384"/>
      <c r="BY31" s="384"/>
      <c r="BZ31" s="339"/>
      <c r="CA31" s="384"/>
      <c r="CB31" s="384"/>
      <c r="CC31" s="384"/>
      <c r="CD31" s="384"/>
      <c r="CE31" s="339"/>
      <c r="CF31" s="384"/>
      <c r="CG31" s="384"/>
      <c r="CH31" s="384"/>
      <c r="CI31" s="384"/>
      <c r="CJ31" s="339"/>
      <c r="CK31" s="427"/>
      <c r="CL31" s="427"/>
      <c r="CM31" s="384"/>
      <c r="CN31" s="384"/>
      <c r="CO31" s="339"/>
      <c r="CP31" s="427"/>
      <c r="CQ31" s="427"/>
      <c r="CR31" s="384"/>
      <c r="CS31" s="662"/>
      <c r="CT31" s="665"/>
      <c r="CU31" s="597"/>
      <c r="CV31" s="11"/>
      <c r="CW31" s="11"/>
      <c r="CX31" s="11"/>
      <c r="CY31" s="11"/>
      <c r="CZ31" s="11"/>
      <c r="DA31" s="11"/>
      <c r="DB31" s="6"/>
      <c r="DC31" s="6"/>
      <c r="DD31" s="6"/>
      <c r="DE31" s="6"/>
    </row>
    <row r="32" spans="1:109" s="35" customFormat="1" ht="33.75" customHeight="1" thickBot="1" x14ac:dyDescent="0.3">
      <c r="A32" s="11"/>
      <c r="B32" s="693"/>
      <c r="C32" s="696"/>
      <c r="D32" s="503"/>
      <c r="E32" s="701"/>
      <c r="F32" s="470"/>
      <c r="G32" s="704"/>
      <c r="H32" s="467"/>
      <c r="I32" s="473"/>
      <c r="J32" s="470"/>
      <c r="K32" s="503"/>
      <c r="L32" s="503"/>
      <c r="M32" s="470"/>
      <c r="N32" s="527"/>
      <c r="O32" s="470"/>
      <c r="P32" s="527"/>
      <c r="Q32" s="527"/>
      <c r="R32" s="373"/>
      <c r="S32" s="345"/>
      <c r="T32" s="373"/>
      <c r="U32" s="345"/>
      <c r="V32" s="373"/>
      <c r="W32" s="382"/>
      <c r="X32" s="373"/>
      <c r="Y32" s="345"/>
      <c r="Z32" s="357"/>
      <c r="AA32" s="345"/>
      <c r="AB32" s="638"/>
      <c r="AC32" s="345"/>
      <c r="AD32" s="628"/>
      <c r="AE32" s="345"/>
      <c r="AF32" s="638"/>
      <c r="AG32" s="345"/>
      <c r="AH32" s="342"/>
      <c r="AI32" s="345"/>
      <c r="AJ32" s="342"/>
      <c r="AK32" s="345"/>
      <c r="AL32" s="215" t="s">
        <v>69</v>
      </c>
      <c r="AM32" s="52">
        <v>0.65</v>
      </c>
      <c r="AN32" s="299">
        <f>+AN33*AM33+AN34*AM34+AN35*AM35+AN36*AM36+AN37*AM37</f>
        <v>0.2</v>
      </c>
      <c r="AO32" s="140"/>
      <c r="AP32" s="157"/>
      <c r="AQ32" s="40"/>
      <c r="AR32" s="29"/>
      <c r="AS32" s="438"/>
      <c r="AT32" s="438"/>
      <c r="AU32" s="438"/>
      <c r="AV32" s="448"/>
      <c r="AW32" s="449"/>
      <c r="AX32" s="449"/>
      <c r="AY32" s="449"/>
      <c r="AZ32" s="449"/>
      <c r="BA32" s="427"/>
      <c r="BB32" s="557"/>
      <c r="BC32" s="427"/>
      <c r="BD32" s="424"/>
      <c r="BE32" s="384"/>
      <c r="BF32" s="339"/>
      <c r="BG32" s="426"/>
      <c r="BH32" s="426"/>
      <c r="BI32" s="384"/>
      <c r="BJ32" s="422"/>
      <c r="BK32" s="339"/>
      <c r="BL32" s="389"/>
      <c r="BM32" s="389"/>
      <c r="BN32" s="384"/>
      <c r="BO32" s="384"/>
      <c r="BP32" s="646"/>
      <c r="BQ32" s="389"/>
      <c r="BR32" s="389"/>
      <c r="BS32" s="384"/>
      <c r="BT32" s="384"/>
      <c r="BU32" s="339"/>
      <c r="BV32" s="389"/>
      <c r="BW32" s="389"/>
      <c r="BX32" s="384"/>
      <c r="BY32" s="384"/>
      <c r="BZ32" s="339"/>
      <c r="CA32" s="389"/>
      <c r="CB32" s="389"/>
      <c r="CC32" s="384"/>
      <c r="CD32" s="384"/>
      <c r="CE32" s="339"/>
      <c r="CF32" s="389"/>
      <c r="CG32" s="389"/>
      <c r="CH32" s="384"/>
      <c r="CI32" s="384"/>
      <c r="CJ32" s="339"/>
      <c r="CK32" s="427"/>
      <c r="CL32" s="427"/>
      <c r="CM32" s="384"/>
      <c r="CN32" s="384"/>
      <c r="CO32" s="339"/>
      <c r="CP32" s="427"/>
      <c r="CQ32" s="427"/>
      <c r="CR32" s="384"/>
      <c r="CS32" s="662"/>
      <c r="CT32" s="665"/>
      <c r="CU32" s="597"/>
      <c r="CV32" s="11"/>
      <c r="CW32" s="11"/>
      <c r="CX32" s="11"/>
      <c r="CY32" s="11"/>
      <c r="CZ32" s="11"/>
      <c r="DA32" s="11"/>
      <c r="DB32" s="6"/>
      <c r="DC32" s="6"/>
      <c r="DD32" s="6"/>
      <c r="DE32" s="6"/>
    </row>
    <row r="33" spans="1:109" s="35" customFormat="1" ht="191.25" x14ac:dyDescent="0.25">
      <c r="A33" s="11"/>
      <c r="B33" s="693"/>
      <c r="C33" s="696"/>
      <c r="D33" s="503"/>
      <c r="E33" s="701"/>
      <c r="F33" s="470"/>
      <c r="G33" s="704"/>
      <c r="H33" s="467"/>
      <c r="I33" s="473"/>
      <c r="J33" s="470"/>
      <c r="K33" s="503"/>
      <c r="L33" s="503"/>
      <c r="M33" s="470"/>
      <c r="N33" s="527"/>
      <c r="O33" s="470"/>
      <c r="P33" s="527"/>
      <c r="Q33" s="527"/>
      <c r="R33" s="373"/>
      <c r="S33" s="345"/>
      <c r="T33" s="373"/>
      <c r="U33" s="345"/>
      <c r="V33" s="373"/>
      <c r="W33" s="382"/>
      <c r="X33" s="373"/>
      <c r="Y33" s="345"/>
      <c r="Z33" s="357"/>
      <c r="AA33" s="345"/>
      <c r="AB33" s="638"/>
      <c r="AC33" s="345"/>
      <c r="AD33" s="628"/>
      <c r="AE33" s="345"/>
      <c r="AF33" s="638"/>
      <c r="AG33" s="345"/>
      <c r="AH33" s="342"/>
      <c r="AI33" s="345"/>
      <c r="AJ33" s="342"/>
      <c r="AK33" s="345"/>
      <c r="AL33" s="21" t="s">
        <v>67</v>
      </c>
      <c r="AM33" s="51">
        <v>0.1</v>
      </c>
      <c r="AN33" s="65">
        <v>1</v>
      </c>
      <c r="AO33" s="140"/>
      <c r="AP33" s="157" t="s">
        <v>254</v>
      </c>
      <c r="AQ33" s="40" t="s">
        <v>314</v>
      </c>
      <c r="AR33" s="29">
        <v>5000000</v>
      </c>
      <c r="AS33" s="438"/>
      <c r="AT33" s="438"/>
      <c r="AU33" s="438"/>
      <c r="AV33" s="448"/>
      <c r="AW33" s="448"/>
      <c r="AX33" s="448"/>
      <c r="AY33" s="448" t="s">
        <v>282</v>
      </c>
      <c r="AZ33" s="448" t="s">
        <v>283</v>
      </c>
      <c r="BA33" s="384">
        <v>0</v>
      </c>
      <c r="BB33" s="424">
        <v>48925000</v>
      </c>
      <c r="BC33" s="384">
        <v>0</v>
      </c>
      <c r="BD33" s="424"/>
      <c r="BE33" s="384"/>
      <c r="BF33" s="339"/>
      <c r="BG33" s="432"/>
      <c r="BH33" s="432"/>
      <c r="BI33" s="384"/>
      <c r="BJ33" s="422"/>
      <c r="BK33" s="339"/>
      <c r="BL33" s="388"/>
      <c r="BM33" s="388"/>
      <c r="BN33" s="384"/>
      <c r="BO33" s="384"/>
      <c r="BP33" s="646"/>
      <c r="BQ33" s="388"/>
      <c r="BR33" s="388"/>
      <c r="BS33" s="384"/>
      <c r="BT33" s="384"/>
      <c r="BU33" s="339"/>
      <c r="BV33" s="388"/>
      <c r="BW33" s="388"/>
      <c r="BX33" s="384"/>
      <c r="BY33" s="384"/>
      <c r="BZ33" s="339"/>
      <c r="CA33" s="388"/>
      <c r="CB33" s="388"/>
      <c r="CC33" s="384"/>
      <c r="CD33" s="384"/>
      <c r="CE33" s="339"/>
      <c r="CF33" s="388"/>
      <c r="CG33" s="388"/>
      <c r="CH33" s="384"/>
      <c r="CI33" s="384"/>
      <c r="CJ33" s="339"/>
      <c r="CK33" s="384"/>
      <c r="CL33" s="384"/>
      <c r="CM33" s="384"/>
      <c r="CN33" s="384"/>
      <c r="CO33" s="339"/>
      <c r="CP33" s="384"/>
      <c r="CQ33" s="384"/>
      <c r="CR33" s="384"/>
      <c r="CS33" s="662"/>
      <c r="CT33" s="665"/>
      <c r="CU33" s="597"/>
      <c r="CV33" s="11"/>
      <c r="CW33" s="11"/>
      <c r="CX33" s="11"/>
      <c r="CY33" s="11"/>
      <c r="CZ33" s="11"/>
      <c r="DA33" s="11"/>
      <c r="DB33" s="6"/>
      <c r="DC33" s="6"/>
      <c r="DD33" s="6"/>
      <c r="DE33" s="6"/>
    </row>
    <row r="34" spans="1:109" s="35" customFormat="1" ht="58.5" customHeight="1" x14ac:dyDescent="0.25">
      <c r="A34" s="11"/>
      <c r="B34" s="693"/>
      <c r="C34" s="696"/>
      <c r="D34" s="503"/>
      <c r="E34" s="701"/>
      <c r="F34" s="470"/>
      <c r="G34" s="704"/>
      <c r="H34" s="467"/>
      <c r="I34" s="473"/>
      <c r="J34" s="470"/>
      <c r="K34" s="503"/>
      <c r="L34" s="503"/>
      <c r="M34" s="470"/>
      <c r="N34" s="527"/>
      <c r="O34" s="470"/>
      <c r="P34" s="527"/>
      <c r="Q34" s="527"/>
      <c r="R34" s="373"/>
      <c r="S34" s="345"/>
      <c r="T34" s="373"/>
      <c r="U34" s="345"/>
      <c r="V34" s="373"/>
      <c r="W34" s="382"/>
      <c r="X34" s="373"/>
      <c r="Y34" s="345"/>
      <c r="Z34" s="357"/>
      <c r="AA34" s="345"/>
      <c r="AB34" s="638"/>
      <c r="AC34" s="345"/>
      <c r="AD34" s="628"/>
      <c r="AE34" s="345"/>
      <c r="AF34" s="638"/>
      <c r="AG34" s="345"/>
      <c r="AH34" s="342"/>
      <c r="AI34" s="345"/>
      <c r="AJ34" s="342"/>
      <c r="AK34" s="345"/>
      <c r="AL34" s="21" t="s">
        <v>68</v>
      </c>
      <c r="AM34" s="53">
        <v>0.2</v>
      </c>
      <c r="AN34" s="65"/>
      <c r="AO34" s="140"/>
      <c r="AP34" s="157"/>
      <c r="AQ34" s="40"/>
      <c r="AR34" s="29">
        <v>10800000</v>
      </c>
      <c r="AS34" s="438"/>
      <c r="AT34" s="438"/>
      <c r="AU34" s="438"/>
      <c r="AV34" s="448"/>
      <c r="AW34" s="448"/>
      <c r="AX34" s="448"/>
      <c r="AY34" s="448"/>
      <c r="AZ34" s="448"/>
      <c r="BA34" s="384"/>
      <c r="BB34" s="424"/>
      <c r="BC34" s="384"/>
      <c r="BD34" s="424"/>
      <c r="BE34" s="384"/>
      <c r="BF34" s="339"/>
      <c r="BG34" s="422"/>
      <c r="BH34" s="422"/>
      <c r="BI34" s="384"/>
      <c r="BJ34" s="422"/>
      <c r="BK34" s="339"/>
      <c r="BL34" s="384"/>
      <c r="BM34" s="384"/>
      <c r="BN34" s="384"/>
      <c r="BO34" s="384"/>
      <c r="BP34" s="646"/>
      <c r="BQ34" s="384"/>
      <c r="BR34" s="384"/>
      <c r="BS34" s="384"/>
      <c r="BT34" s="384"/>
      <c r="BU34" s="339"/>
      <c r="BV34" s="384"/>
      <c r="BW34" s="384"/>
      <c r="BX34" s="384"/>
      <c r="BY34" s="384"/>
      <c r="BZ34" s="339"/>
      <c r="CA34" s="384"/>
      <c r="CB34" s="384"/>
      <c r="CC34" s="384"/>
      <c r="CD34" s="384"/>
      <c r="CE34" s="339"/>
      <c r="CF34" s="384"/>
      <c r="CG34" s="384"/>
      <c r="CH34" s="384"/>
      <c r="CI34" s="384"/>
      <c r="CJ34" s="339"/>
      <c r="CK34" s="384"/>
      <c r="CL34" s="384"/>
      <c r="CM34" s="384"/>
      <c r="CN34" s="384"/>
      <c r="CO34" s="339"/>
      <c r="CP34" s="384"/>
      <c r="CQ34" s="384"/>
      <c r="CR34" s="384"/>
      <c r="CS34" s="662"/>
      <c r="CT34" s="665"/>
      <c r="CU34" s="597"/>
      <c r="CV34" s="11"/>
      <c r="CW34" s="11"/>
      <c r="CX34" s="11"/>
      <c r="CY34" s="11"/>
      <c r="CZ34" s="11"/>
      <c r="DA34" s="11"/>
      <c r="DB34" s="6"/>
      <c r="DC34" s="6"/>
      <c r="DD34" s="6"/>
      <c r="DE34" s="6"/>
    </row>
    <row r="35" spans="1:109" s="35" customFormat="1" ht="318.75" x14ac:dyDescent="0.25">
      <c r="A35" s="11"/>
      <c r="B35" s="693"/>
      <c r="C35" s="696"/>
      <c r="D35" s="503"/>
      <c r="E35" s="701"/>
      <c r="F35" s="470"/>
      <c r="G35" s="704"/>
      <c r="H35" s="467"/>
      <c r="I35" s="473"/>
      <c r="J35" s="470"/>
      <c r="K35" s="503"/>
      <c r="L35" s="503"/>
      <c r="M35" s="470"/>
      <c r="N35" s="527"/>
      <c r="O35" s="470"/>
      <c r="P35" s="527"/>
      <c r="Q35" s="527"/>
      <c r="R35" s="373"/>
      <c r="S35" s="345"/>
      <c r="T35" s="373"/>
      <c r="U35" s="345"/>
      <c r="V35" s="373"/>
      <c r="W35" s="382"/>
      <c r="X35" s="373"/>
      <c r="Y35" s="345"/>
      <c r="Z35" s="357"/>
      <c r="AA35" s="345"/>
      <c r="AB35" s="638"/>
      <c r="AC35" s="345"/>
      <c r="AD35" s="628"/>
      <c r="AE35" s="345"/>
      <c r="AF35" s="638"/>
      <c r="AG35" s="345"/>
      <c r="AH35" s="342"/>
      <c r="AI35" s="345"/>
      <c r="AJ35" s="342"/>
      <c r="AK35" s="345"/>
      <c r="AL35" s="21" t="s">
        <v>208</v>
      </c>
      <c r="AM35" s="44">
        <v>0.3</v>
      </c>
      <c r="AN35" s="147">
        <f>10/30</f>
        <v>0.33333333333333331</v>
      </c>
      <c r="AO35" s="140"/>
      <c r="AP35" s="145" t="s">
        <v>255</v>
      </c>
      <c r="AQ35" s="40" t="s">
        <v>314</v>
      </c>
      <c r="AR35" s="78">
        <v>11267180</v>
      </c>
      <c r="AS35" s="438"/>
      <c r="AT35" s="438"/>
      <c r="AU35" s="438"/>
      <c r="AV35" s="448"/>
      <c r="AW35" s="448"/>
      <c r="AX35" s="448"/>
      <c r="AY35" s="448"/>
      <c r="AZ35" s="448"/>
      <c r="BA35" s="384"/>
      <c r="BB35" s="424"/>
      <c r="BC35" s="384"/>
      <c r="BD35" s="424"/>
      <c r="BE35" s="384"/>
      <c r="BF35" s="339"/>
      <c r="BG35" s="422"/>
      <c r="BH35" s="422"/>
      <c r="BI35" s="384"/>
      <c r="BJ35" s="422"/>
      <c r="BK35" s="339"/>
      <c r="BL35" s="384"/>
      <c r="BM35" s="384"/>
      <c r="BN35" s="384"/>
      <c r="BO35" s="384"/>
      <c r="BP35" s="646"/>
      <c r="BQ35" s="384"/>
      <c r="BR35" s="384"/>
      <c r="BS35" s="384"/>
      <c r="BT35" s="384"/>
      <c r="BU35" s="339"/>
      <c r="BV35" s="384"/>
      <c r="BW35" s="384"/>
      <c r="BX35" s="384"/>
      <c r="BY35" s="384"/>
      <c r="BZ35" s="339"/>
      <c r="CA35" s="384"/>
      <c r="CB35" s="384"/>
      <c r="CC35" s="384"/>
      <c r="CD35" s="384"/>
      <c r="CE35" s="339"/>
      <c r="CF35" s="384"/>
      <c r="CG35" s="384"/>
      <c r="CH35" s="384"/>
      <c r="CI35" s="384"/>
      <c r="CJ35" s="339"/>
      <c r="CK35" s="384"/>
      <c r="CL35" s="384"/>
      <c r="CM35" s="384"/>
      <c r="CN35" s="384"/>
      <c r="CO35" s="339"/>
      <c r="CP35" s="384"/>
      <c r="CQ35" s="384"/>
      <c r="CR35" s="384"/>
      <c r="CS35" s="662"/>
      <c r="CT35" s="665"/>
      <c r="CU35" s="597"/>
      <c r="CV35" s="11"/>
      <c r="CW35" s="11"/>
      <c r="CX35" s="11"/>
      <c r="CY35" s="11"/>
      <c r="CZ35" s="11"/>
      <c r="DA35" s="11"/>
      <c r="DB35" s="6"/>
      <c r="DC35" s="6"/>
      <c r="DD35" s="6"/>
      <c r="DE35" s="6"/>
    </row>
    <row r="36" spans="1:109" s="35" customFormat="1" ht="33.75" customHeight="1" x14ac:dyDescent="0.25">
      <c r="A36" s="11"/>
      <c r="B36" s="693"/>
      <c r="C36" s="696"/>
      <c r="D36" s="503"/>
      <c r="E36" s="701"/>
      <c r="F36" s="470"/>
      <c r="G36" s="704"/>
      <c r="H36" s="467"/>
      <c r="I36" s="473"/>
      <c r="J36" s="470"/>
      <c r="K36" s="503"/>
      <c r="L36" s="503"/>
      <c r="M36" s="470"/>
      <c r="N36" s="527"/>
      <c r="O36" s="470"/>
      <c r="P36" s="527"/>
      <c r="Q36" s="527"/>
      <c r="R36" s="373"/>
      <c r="S36" s="345"/>
      <c r="T36" s="373"/>
      <c r="U36" s="345"/>
      <c r="V36" s="373"/>
      <c r="W36" s="382"/>
      <c r="X36" s="373"/>
      <c r="Y36" s="345"/>
      <c r="Z36" s="357"/>
      <c r="AA36" s="345"/>
      <c r="AB36" s="638"/>
      <c r="AC36" s="345"/>
      <c r="AD36" s="628"/>
      <c r="AE36" s="345"/>
      <c r="AF36" s="638"/>
      <c r="AG36" s="345"/>
      <c r="AH36" s="342"/>
      <c r="AI36" s="345"/>
      <c r="AJ36" s="342"/>
      <c r="AK36" s="345"/>
      <c r="AL36" s="21" t="s">
        <v>209</v>
      </c>
      <c r="AM36" s="50">
        <v>0.25</v>
      </c>
      <c r="AN36" s="212"/>
      <c r="AO36" s="140"/>
      <c r="AP36" s="196"/>
      <c r="AQ36" s="149"/>
      <c r="AR36" s="29">
        <v>15000000</v>
      </c>
      <c r="AS36" s="438"/>
      <c r="AT36" s="438"/>
      <c r="AU36" s="438"/>
      <c r="AV36" s="448"/>
      <c r="AW36" s="448"/>
      <c r="AX36" s="448"/>
      <c r="AY36" s="448"/>
      <c r="AZ36" s="448"/>
      <c r="BA36" s="384"/>
      <c r="BB36" s="424"/>
      <c r="BC36" s="384"/>
      <c r="BD36" s="424"/>
      <c r="BE36" s="384"/>
      <c r="BF36" s="339"/>
      <c r="BG36" s="422"/>
      <c r="BH36" s="422"/>
      <c r="BI36" s="384"/>
      <c r="BJ36" s="422"/>
      <c r="BK36" s="339"/>
      <c r="BL36" s="384"/>
      <c r="BM36" s="384"/>
      <c r="BN36" s="384"/>
      <c r="BO36" s="384"/>
      <c r="BP36" s="646"/>
      <c r="BQ36" s="384"/>
      <c r="BR36" s="384"/>
      <c r="BS36" s="384"/>
      <c r="BT36" s="384"/>
      <c r="BU36" s="339"/>
      <c r="BV36" s="384"/>
      <c r="BW36" s="384"/>
      <c r="BX36" s="384"/>
      <c r="BY36" s="384"/>
      <c r="BZ36" s="339"/>
      <c r="CA36" s="384"/>
      <c r="CB36" s="384"/>
      <c r="CC36" s="384"/>
      <c r="CD36" s="384"/>
      <c r="CE36" s="339"/>
      <c r="CF36" s="384"/>
      <c r="CG36" s="384"/>
      <c r="CH36" s="384"/>
      <c r="CI36" s="384"/>
      <c r="CJ36" s="339"/>
      <c r="CK36" s="384"/>
      <c r="CL36" s="384"/>
      <c r="CM36" s="384"/>
      <c r="CN36" s="384"/>
      <c r="CO36" s="339"/>
      <c r="CP36" s="384"/>
      <c r="CQ36" s="384"/>
      <c r="CR36" s="384"/>
      <c r="CS36" s="662"/>
      <c r="CT36" s="665"/>
      <c r="CU36" s="597"/>
      <c r="CV36" s="11"/>
      <c r="CW36" s="11"/>
      <c r="CX36" s="11"/>
      <c r="CY36" s="11"/>
      <c r="CZ36" s="11"/>
      <c r="DA36" s="11"/>
      <c r="DB36" s="6"/>
      <c r="DC36" s="6"/>
      <c r="DD36" s="6"/>
      <c r="DE36" s="6"/>
    </row>
    <row r="37" spans="1:109" s="35" customFormat="1" ht="33.75" customHeight="1" thickBot="1" x14ac:dyDescent="0.3">
      <c r="A37" s="11"/>
      <c r="B37" s="693"/>
      <c r="C37" s="696"/>
      <c r="D37" s="504"/>
      <c r="E37" s="702"/>
      <c r="F37" s="588"/>
      <c r="G37" s="705"/>
      <c r="H37" s="584"/>
      <c r="I37" s="586"/>
      <c r="J37" s="588"/>
      <c r="K37" s="504"/>
      <c r="L37" s="504"/>
      <c r="M37" s="588"/>
      <c r="N37" s="590"/>
      <c r="O37" s="588"/>
      <c r="P37" s="590"/>
      <c r="Q37" s="590"/>
      <c r="R37" s="592"/>
      <c r="S37" s="346"/>
      <c r="T37" s="592"/>
      <c r="U37" s="346"/>
      <c r="V37" s="592"/>
      <c r="W37" s="383"/>
      <c r="X37" s="592"/>
      <c r="Y37" s="346"/>
      <c r="Z37" s="711"/>
      <c r="AA37" s="346"/>
      <c r="AB37" s="639"/>
      <c r="AC37" s="346"/>
      <c r="AD37" s="629"/>
      <c r="AE37" s="346"/>
      <c r="AF37" s="639"/>
      <c r="AG37" s="346"/>
      <c r="AH37" s="343"/>
      <c r="AI37" s="346"/>
      <c r="AJ37" s="343"/>
      <c r="AK37" s="346"/>
      <c r="AL37" s="216" t="s">
        <v>210</v>
      </c>
      <c r="AM37" s="231">
        <v>0.15</v>
      </c>
      <c r="AN37" s="300"/>
      <c r="AO37" s="140"/>
      <c r="AP37" s="166"/>
      <c r="AQ37" s="48"/>
      <c r="AR37" s="34">
        <v>10000000</v>
      </c>
      <c r="AS37" s="595"/>
      <c r="AT37" s="595"/>
      <c r="AU37" s="595"/>
      <c r="AV37" s="451"/>
      <c r="AW37" s="451"/>
      <c r="AX37" s="451"/>
      <c r="AY37" s="451"/>
      <c r="AZ37" s="451"/>
      <c r="BA37" s="389"/>
      <c r="BB37" s="428"/>
      <c r="BC37" s="389"/>
      <c r="BD37" s="531"/>
      <c r="BE37" s="415"/>
      <c r="BF37" s="410"/>
      <c r="BG37" s="426"/>
      <c r="BH37" s="426"/>
      <c r="BI37" s="415"/>
      <c r="BJ37" s="558"/>
      <c r="BK37" s="410"/>
      <c r="BL37" s="389"/>
      <c r="BM37" s="389"/>
      <c r="BN37" s="415"/>
      <c r="BO37" s="415"/>
      <c r="BP37" s="647"/>
      <c r="BQ37" s="389"/>
      <c r="BR37" s="389"/>
      <c r="BS37" s="415"/>
      <c r="BT37" s="415"/>
      <c r="BU37" s="410"/>
      <c r="BV37" s="389"/>
      <c r="BW37" s="389"/>
      <c r="BX37" s="415"/>
      <c r="BY37" s="415"/>
      <c r="BZ37" s="410"/>
      <c r="CA37" s="389"/>
      <c r="CB37" s="389"/>
      <c r="CC37" s="415"/>
      <c r="CD37" s="415"/>
      <c r="CE37" s="410"/>
      <c r="CF37" s="389"/>
      <c r="CG37" s="389"/>
      <c r="CH37" s="415"/>
      <c r="CI37" s="415"/>
      <c r="CJ37" s="410"/>
      <c r="CK37" s="389"/>
      <c r="CL37" s="389"/>
      <c r="CM37" s="415"/>
      <c r="CN37" s="415"/>
      <c r="CO37" s="410"/>
      <c r="CP37" s="389"/>
      <c r="CQ37" s="389"/>
      <c r="CR37" s="415"/>
      <c r="CS37" s="663"/>
      <c r="CT37" s="666"/>
      <c r="CU37" s="598"/>
      <c r="CV37" s="11"/>
      <c r="CW37" s="11"/>
      <c r="CX37" s="11"/>
      <c r="CY37" s="11"/>
      <c r="CZ37" s="11"/>
      <c r="DA37" s="11"/>
      <c r="DB37" s="6"/>
      <c r="DC37" s="6"/>
      <c r="DD37" s="6"/>
      <c r="DE37" s="6"/>
    </row>
    <row r="38" spans="1:109" s="35" customFormat="1" ht="33.75" customHeight="1" x14ac:dyDescent="0.25">
      <c r="A38" s="5"/>
      <c r="B38" s="693"/>
      <c r="C38" s="696"/>
      <c r="D38" s="501" t="s">
        <v>36</v>
      </c>
      <c r="E38" s="698">
        <v>0.25</v>
      </c>
      <c r="F38" s="699"/>
      <c r="G38" s="700">
        <v>0.25</v>
      </c>
      <c r="H38" s="79" t="s">
        <v>193</v>
      </c>
      <c r="I38" s="205">
        <v>0.3</v>
      </c>
      <c r="J38" s="201" t="s">
        <v>23</v>
      </c>
      <c r="K38" s="193" t="s">
        <v>37</v>
      </c>
      <c r="L38" s="201">
        <v>15</v>
      </c>
      <c r="M38" s="201">
        <v>45</v>
      </c>
      <c r="N38" s="38">
        <v>8</v>
      </c>
      <c r="O38" s="201">
        <v>20</v>
      </c>
      <c r="P38" s="176">
        <v>8</v>
      </c>
      <c r="Q38" s="176">
        <v>9</v>
      </c>
      <c r="R38" s="138">
        <f>+AM38*AN38</f>
        <v>0</v>
      </c>
      <c r="S38" s="188">
        <f>R38/Q38</f>
        <v>0</v>
      </c>
      <c r="T38" s="138"/>
      <c r="U38" s="188"/>
      <c r="V38" s="138"/>
      <c r="W38" s="188"/>
      <c r="X38" s="138"/>
      <c r="Y38" s="188"/>
      <c r="Z38" s="138"/>
      <c r="AA38" s="188"/>
      <c r="AB38" s="138"/>
      <c r="AC38" s="188"/>
      <c r="AD38" s="138"/>
      <c r="AE38" s="188"/>
      <c r="AF38" s="138"/>
      <c r="AG38" s="188"/>
      <c r="AH38" s="138"/>
      <c r="AI38" s="188"/>
      <c r="AJ38" s="138"/>
      <c r="AK38" s="188"/>
      <c r="AL38" s="27" t="s">
        <v>211</v>
      </c>
      <c r="AM38" s="232">
        <v>1</v>
      </c>
      <c r="AN38" s="296">
        <v>0</v>
      </c>
      <c r="AO38" s="140"/>
      <c r="AP38" s="328"/>
      <c r="AQ38" s="122"/>
      <c r="AR38" s="75">
        <v>190000000</v>
      </c>
      <c r="AS38" s="20" t="s">
        <v>25</v>
      </c>
      <c r="AT38" s="20" t="s">
        <v>26</v>
      </c>
      <c r="AU38" s="559" t="s">
        <v>106</v>
      </c>
      <c r="AV38" s="563" t="s">
        <v>258</v>
      </c>
      <c r="AW38" s="257"/>
      <c r="AX38" s="258"/>
      <c r="AY38" s="257" t="s">
        <v>290</v>
      </c>
      <c r="AZ38" s="257" t="s">
        <v>291</v>
      </c>
      <c r="BA38" s="191">
        <v>200000000</v>
      </c>
      <c r="BB38" s="312">
        <v>200000000</v>
      </c>
      <c r="BC38" s="86">
        <v>28182270</v>
      </c>
      <c r="BD38" s="314">
        <f>+BB38</f>
        <v>200000000</v>
      </c>
      <c r="BE38" s="86">
        <f>+BC38</f>
        <v>28182270</v>
      </c>
      <c r="BF38" s="259">
        <f>+BE38/BD38</f>
        <v>0.14091134999999999</v>
      </c>
      <c r="BG38" s="186"/>
      <c r="BH38" s="86"/>
      <c r="BI38" s="90"/>
      <c r="BJ38" s="86"/>
      <c r="BK38" s="259"/>
      <c r="BL38" s="183"/>
      <c r="BM38" s="90"/>
      <c r="BN38" s="90"/>
      <c r="BO38" s="90"/>
      <c r="BP38" s="260"/>
      <c r="BQ38" s="183"/>
      <c r="BR38" s="90"/>
      <c r="BS38" s="90"/>
      <c r="BT38" s="90"/>
      <c r="BU38" s="259"/>
      <c r="BV38" s="183"/>
      <c r="BW38" s="90"/>
      <c r="BX38" s="90"/>
      <c r="BY38" s="90"/>
      <c r="BZ38" s="259"/>
      <c r="CA38" s="183"/>
      <c r="CB38" s="90"/>
      <c r="CC38" s="90"/>
      <c r="CD38" s="90"/>
      <c r="CE38" s="259"/>
      <c r="CF38" s="139"/>
      <c r="CG38" s="90"/>
      <c r="CH38" s="90"/>
      <c r="CI38" s="90"/>
      <c r="CJ38" s="259"/>
      <c r="CK38" s="139"/>
      <c r="CL38" s="90"/>
      <c r="CM38" s="90"/>
      <c r="CN38" s="90"/>
      <c r="CO38" s="259"/>
      <c r="CP38" s="139"/>
      <c r="CQ38" s="90"/>
      <c r="CR38" s="90">
        <f>CP38</f>
        <v>0</v>
      </c>
      <c r="CS38" s="90">
        <f>CQ38</f>
        <v>0</v>
      </c>
      <c r="CT38" s="261" t="e">
        <f>CS38/CR38</f>
        <v>#DIV/0!</v>
      </c>
      <c r="CU38" s="262"/>
      <c r="CV38" s="5"/>
      <c r="CW38" s="5"/>
      <c r="CX38" s="5"/>
      <c r="CY38" s="5"/>
      <c r="CZ38" s="5"/>
      <c r="DA38" s="5"/>
      <c r="DB38" s="6"/>
      <c r="DC38" s="6"/>
      <c r="DD38" s="6"/>
      <c r="DE38" s="6"/>
    </row>
    <row r="39" spans="1:109" s="35" customFormat="1" ht="42" customHeight="1" x14ac:dyDescent="0.25">
      <c r="A39" s="5"/>
      <c r="B39" s="693"/>
      <c r="C39" s="696"/>
      <c r="D39" s="446"/>
      <c r="E39" s="522"/>
      <c r="F39" s="454"/>
      <c r="G39" s="524"/>
      <c r="H39" s="460" t="s">
        <v>38</v>
      </c>
      <c r="I39" s="506">
        <v>0.2</v>
      </c>
      <c r="J39" s="453" t="s">
        <v>34</v>
      </c>
      <c r="K39" s="445" t="s">
        <v>39</v>
      </c>
      <c r="L39" s="445">
        <v>18</v>
      </c>
      <c r="M39" s="453">
        <v>18</v>
      </c>
      <c r="N39" s="505">
        <v>18</v>
      </c>
      <c r="O39" s="453">
        <v>18</v>
      </c>
      <c r="P39" s="442">
        <v>18</v>
      </c>
      <c r="Q39" s="442">
        <v>18</v>
      </c>
      <c r="R39" s="347">
        <v>18</v>
      </c>
      <c r="S39" s="640">
        <f>AN38/AM38</f>
        <v>0</v>
      </c>
      <c r="T39" s="347"/>
      <c r="U39" s="350"/>
      <c r="V39" s="347"/>
      <c r="W39" s="350"/>
      <c r="X39" s="347"/>
      <c r="Y39" s="350"/>
      <c r="Z39" s="347"/>
      <c r="AA39" s="350"/>
      <c r="AB39" s="347"/>
      <c r="AC39" s="350"/>
      <c r="AD39" s="347"/>
      <c r="AE39" s="350"/>
      <c r="AF39" s="347"/>
      <c r="AG39" s="350"/>
      <c r="AH39" s="347"/>
      <c r="AI39" s="350"/>
      <c r="AJ39" s="347"/>
      <c r="AK39" s="350"/>
      <c r="AL39" s="39" t="s">
        <v>74</v>
      </c>
      <c r="AM39" s="160">
        <v>5.5555555555555552E-2</v>
      </c>
      <c r="AN39" s="40">
        <v>0.5</v>
      </c>
      <c r="AO39" s="140"/>
      <c r="AP39" s="306" t="s">
        <v>238</v>
      </c>
      <c r="AQ39" s="59" t="s">
        <v>252</v>
      </c>
      <c r="AR39" s="676">
        <f>580430000-168610035</f>
        <v>411819965</v>
      </c>
      <c r="AS39" s="445" t="s">
        <v>25</v>
      </c>
      <c r="AT39" s="445" t="s">
        <v>26</v>
      </c>
      <c r="AU39" s="440"/>
      <c r="AV39" s="348"/>
      <c r="AW39" s="560"/>
      <c r="AX39" s="347"/>
      <c r="AY39" s="347"/>
      <c r="AZ39" s="347"/>
      <c r="BA39" s="435"/>
      <c r="BB39" s="418"/>
      <c r="BC39" s="379"/>
      <c r="BD39" s="600">
        <f>+BB39+BB42+BB44+BB48</f>
        <v>566116727.32000005</v>
      </c>
      <c r="BE39" s="429">
        <f>+BC39+BC42+BC44+BC48</f>
        <v>71104600</v>
      </c>
      <c r="BF39" s="350">
        <f>+BE39/BD39</f>
        <v>0.12560059890229636</v>
      </c>
      <c r="BG39" s="379"/>
      <c r="BH39" s="379"/>
      <c r="BI39" s="411"/>
      <c r="BJ39" s="429"/>
      <c r="BK39" s="350"/>
      <c r="BL39" s="377"/>
      <c r="BM39" s="377"/>
      <c r="BN39" s="411"/>
      <c r="BO39" s="411"/>
      <c r="BP39" s="603"/>
      <c r="BQ39" s="377"/>
      <c r="BR39" s="377"/>
      <c r="BS39" s="411"/>
      <c r="BT39" s="411"/>
      <c r="BU39" s="350"/>
      <c r="BV39" s="377"/>
      <c r="BW39" s="377"/>
      <c r="BX39" s="411"/>
      <c r="BY39" s="411"/>
      <c r="BZ39" s="350"/>
      <c r="CA39" s="377"/>
      <c r="CB39" s="377"/>
      <c r="CC39" s="411"/>
      <c r="CD39" s="411"/>
      <c r="CE39" s="350"/>
      <c r="CF39" s="377"/>
      <c r="CG39" s="377"/>
      <c r="CH39" s="411"/>
      <c r="CI39" s="411"/>
      <c r="CJ39" s="350"/>
      <c r="CK39" s="377"/>
      <c r="CL39" s="377"/>
      <c r="CM39" s="411"/>
      <c r="CN39" s="411"/>
      <c r="CO39" s="350"/>
      <c r="CP39" s="377"/>
      <c r="CQ39" s="377"/>
      <c r="CR39" s="411">
        <f>+CP42+CP48+CP39+CP44</f>
        <v>0</v>
      </c>
      <c r="CS39" s="411">
        <f>+CQ42+CQ48+CQ39+CQ44</f>
        <v>0</v>
      </c>
      <c r="CT39" s="640" t="e">
        <f>+CS39/CR39</f>
        <v>#DIV/0!</v>
      </c>
      <c r="CU39" s="347"/>
      <c r="CV39" s="5"/>
      <c r="CW39" s="5"/>
      <c r="CX39" s="5"/>
      <c r="CY39" s="12"/>
      <c r="CZ39" s="5"/>
      <c r="DA39" s="5"/>
      <c r="DB39" s="6"/>
      <c r="DC39" s="6"/>
      <c r="DD39" s="6"/>
      <c r="DE39" s="6"/>
    </row>
    <row r="40" spans="1:109" s="35" customFormat="1" ht="25.5" x14ac:dyDescent="0.25">
      <c r="A40" s="5"/>
      <c r="B40" s="693"/>
      <c r="C40" s="696"/>
      <c r="D40" s="446"/>
      <c r="E40" s="522"/>
      <c r="F40" s="454"/>
      <c r="G40" s="524"/>
      <c r="H40" s="461"/>
      <c r="I40" s="507"/>
      <c r="J40" s="454"/>
      <c r="K40" s="446"/>
      <c r="L40" s="446"/>
      <c r="M40" s="454"/>
      <c r="N40" s="505"/>
      <c r="O40" s="454"/>
      <c r="P40" s="509"/>
      <c r="Q40" s="509"/>
      <c r="R40" s="348"/>
      <c r="S40" s="641"/>
      <c r="T40" s="348"/>
      <c r="U40" s="351"/>
      <c r="V40" s="348"/>
      <c r="W40" s="351"/>
      <c r="X40" s="348"/>
      <c r="Y40" s="351"/>
      <c r="Z40" s="348"/>
      <c r="AA40" s="351"/>
      <c r="AB40" s="348"/>
      <c r="AC40" s="351"/>
      <c r="AD40" s="348"/>
      <c r="AE40" s="351"/>
      <c r="AF40" s="348"/>
      <c r="AG40" s="351"/>
      <c r="AH40" s="348"/>
      <c r="AI40" s="351"/>
      <c r="AJ40" s="348"/>
      <c r="AK40" s="351"/>
      <c r="AL40" s="39" t="s">
        <v>75</v>
      </c>
      <c r="AM40" s="161">
        <v>5.5555555555555552E-2</v>
      </c>
      <c r="AN40" s="40">
        <v>0.5</v>
      </c>
      <c r="AO40" s="140"/>
      <c r="AP40" s="306" t="s">
        <v>239</v>
      </c>
      <c r="AQ40" s="59" t="s">
        <v>252</v>
      </c>
      <c r="AR40" s="677"/>
      <c r="AS40" s="446"/>
      <c r="AT40" s="446"/>
      <c r="AU40" s="440"/>
      <c r="AV40" s="348"/>
      <c r="AW40" s="561"/>
      <c r="AX40" s="348"/>
      <c r="AY40" s="348"/>
      <c r="AZ40" s="348"/>
      <c r="BA40" s="436"/>
      <c r="BB40" s="419"/>
      <c r="BC40" s="380"/>
      <c r="BD40" s="420"/>
      <c r="BE40" s="430"/>
      <c r="BF40" s="351"/>
      <c r="BG40" s="380"/>
      <c r="BH40" s="380"/>
      <c r="BI40" s="408"/>
      <c r="BJ40" s="430"/>
      <c r="BK40" s="351"/>
      <c r="BL40" s="376"/>
      <c r="BM40" s="376"/>
      <c r="BN40" s="408"/>
      <c r="BO40" s="408"/>
      <c r="BP40" s="604"/>
      <c r="BQ40" s="376"/>
      <c r="BR40" s="376"/>
      <c r="BS40" s="408"/>
      <c r="BT40" s="408"/>
      <c r="BU40" s="351"/>
      <c r="BV40" s="376"/>
      <c r="BW40" s="376"/>
      <c r="BX40" s="408"/>
      <c r="BY40" s="408"/>
      <c r="BZ40" s="351"/>
      <c r="CA40" s="376"/>
      <c r="CB40" s="376"/>
      <c r="CC40" s="408"/>
      <c r="CD40" s="408"/>
      <c r="CE40" s="351"/>
      <c r="CF40" s="376"/>
      <c r="CG40" s="376"/>
      <c r="CH40" s="408"/>
      <c r="CI40" s="408"/>
      <c r="CJ40" s="351"/>
      <c r="CK40" s="376"/>
      <c r="CL40" s="376"/>
      <c r="CM40" s="408"/>
      <c r="CN40" s="408"/>
      <c r="CO40" s="351"/>
      <c r="CP40" s="376"/>
      <c r="CQ40" s="376"/>
      <c r="CR40" s="408"/>
      <c r="CS40" s="408"/>
      <c r="CT40" s="641"/>
      <c r="CU40" s="348"/>
      <c r="CV40" s="5"/>
      <c r="CW40" s="5"/>
      <c r="CX40" s="5"/>
      <c r="CY40" s="12"/>
      <c r="CZ40" s="5"/>
      <c r="DA40" s="5"/>
      <c r="DB40" s="6"/>
      <c r="DC40" s="6"/>
      <c r="DD40" s="6"/>
      <c r="DE40" s="6"/>
    </row>
    <row r="41" spans="1:109" s="35" customFormat="1" ht="25.5" x14ac:dyDescent="0.25">
      <c r="A41" s="5"/>
      <c r="B41" s="693"/>
      <c r="C41" s="696"/>
      <c r="D41" s="446"/>
      <c r="E41" s="522"/>
      <c r="F41" s="454"/>
      <c r="G41" s="524"/>
      <c r="H41" s="461"/>
      <c r="I41" s="507"/>
      <c r="J41" s="454"/>
      <c r="K41" s="446"/>
      <c r="L41" s="446"/>
      <c r="M41" s="454"/>
      <c r="N41" s="505"/>
      <c r="O41" s="454"/>
      <c r="P41" s="509"/>
      <c r="Q41" s="509"/>
      <c r="R41" s="348"/>
      <c r="S41" s="641"/>
      <c r="T41" s="348"/>
      <c r="U41" s="351"/>
      <c r="V41" s="348"/>
      <c r="W41" s="351"/>
      <c r="X41" s="348"/>
      <c r="Y41" s="351"/>
      <c r="Z41" s="348"/>
      <c r="AA41" s="351"/>
      <c r="AB41" s="348"/>
      <c r="AC41" s="351"/>
      <c r="AD41" s="348"/>
      <c r="AE41" s="351"/>
      <c r="AF41" s="348"/>
      <c r="AG41" s="351"/>
      <c r="AH41" s="348"/>
      <c r="AI41" s="351"/>
      <c r="AJ41" s="348"/>
      <c r="AK41" s="351"/>
      <c r="AL41" s="39" t="s">
        <v>76</v>
      </c>
      <c r="AM41" s="161">
        <v>5.5555555555555552E-2</v>
      </c>
      <c r="AN41" s="40">
        <v>0.5</v>
      </c>
      <c r="AO41" s="140"/>
      <c r="AP41" s="306" t="s">
        <v>240</v>
      </c>
      <c r="AQ41" s="59" t="s">
        <v>252</v>
      </c>
      <c r="AR41" s="677"/>
      <c r="AS41" s="446"/>
      <c r="AT41" s="446"/>
      <c r="AU41" s="440"/>
      <c r="AV41" s="348"/>
      <c r="AW41" s="562"/>
      <c r="AX41" s="349"/>
      <c r="AY41" s="349"/>
      <c r="AZ41" s="349"/>
      <c r="BA41" s="602"/>
      <c r="BB41" s="601"/>
      <c r="BC41" s="387"/>
      <c r="BD41" s="420"/>
      <c r="BE41" s="430"/>
      <c r="BF41" s="351"/>
      <c r="BG41" s="387"/>
      <c r="BH41" s="387"/>
      <c r="BI41" s="408"/>
      <c r="BJ41" s="430"/>
      <c r="BK41" s="351"/>
      <c r="BL41" s="386"/>
      <c r="BM41" s="386"/>
      <c r="BN41" s="408"/>
      <c r="BO41" s="408"/>
      <c r="BP41" s="604"/>
      <c r="BQ41" s="386"/>
      <c r="BR41" s="386"/>
      <c r="BS41" s="408"/>
      <c r="BT41" s="408"/>
      <c r="BU41" s="351"/>
      <c r="BV41" s="386"/>
      <c r="BW41" s="386"/>
      <c r="BX41" s="408"/>
      <c r="BY41" s="408"/>
      <c r="BZ41" s="351"/>
      <c r="CA41" s="386"/>
      <c r="CB41" s="386"/>
      <c r="CC41" s="408"/>
      <c r="CD41" s="408"/>
      <c r="CE41" s="351"/>
      <c r="CF41" s="386"/>
      <c r="CG41" s="386"/>
      <c r="CH41" s="408"/>
      <c r="CI41" s="408"/>
      <c r="CJ41" s="351"/>
      <c r="CK41" s="386"/>
      <c r="CL41" s="386"/>
      <c r="CM41" s="408"/>
      <c r="CN41" s="408"/>
      <c r="CO41" s="351"/>
      <c r="CP41" s="386"/>
      <c r="CQ41" s="386"/>
      <c r="CR41" s="408"/>
      <c r="CS41" s="408"/>
      <c r="CT41" s="641"/>
      <c r="CU41" s="348"/>
      <c r="CV41" s="5"/>
      <c r="CW41" s="5"/>
      <c r="CX41" s="5"/>
      <c r="CY41" s="12"/>
      <c r="CZ41" s="5"/>
      <c r="DA41" s="5"/>
      <c r="DB41" s="6"/>
      <c r="DC41" s="6"/>
      <c r="DD41" s="6"/>
      <c r="DE41" s="6"/>
    </row>
    <row r="42" spans="1:109" s="35" customFormat="1" ht="57" customHeight="1" x14ac:dyDescent="0.25">
      <c r="A42" s="5"/>
      <c r="B42" s="693"/>
      <c r="C42" s="696"/>
      <c r="D42" s="446"/>
      <c r="E42" s="522"/>
      <c r="F42" s="454"/>
      <c r="G42" s="524"/>
      <c r="H42" s="461"/>
      <c r="I42" s="507"/>
      <c r="J42" s="454"/>
      <c r="K42" s="446"/>
      <c r="L42" s="446"/>
      <c r="M42" s="454"/>
      <c r="N42" s="505"/>
      <c r="O42" s="454"/>
      <c r="P42" s="509"/>
      <c r="Q42" s="509"/>
      <c r="R42" s="348"/>
      <c r="S42" s="641"/>
      <c r="T42" s="348"/>
      <c r="U42" s="351"/>
      <c r="V42" s="348"/>
      <c r="W42" s="351"/>
      <c r="X42" s="348"/>
      <c r="Y42" s="351"/>
      <c r="Z42" s="348"/>
      <c r="AA42" s="351"/>
      <c r="AB42" s="348"/>
      <c r="AC42" s="351"/>
      <c r="AD42" s="348"/>
      <c r="AE42" s="351"/>
      <c r="AF42" s="348"/>
      <c r="AG42" s="351"/>
      <c r="AH42" s="348"/>
      <c r="AI42" s="351"/>
      <c r="AJ42" s="348"/>
      <c r="AK42" s="351"/>
      <c r="AL42" s="39" t="s">
        <v>77</v>
      </c>
      <c r="AM42" s="161">
        <v>5.5555555555555552E-2</v>
      </c>
      <c r="AN42" s="40">
        <v>0.5</v>
      </c>
      <c r="AO42" s="140"/>
      <c r="AP42" s="306" t="s">
        <v>241</v>
      </c>
      <c r="AQ42" s="59" t="s">
        <v>252</v>
      </c>
      <c r="AR42" s="677"/>
      <c r="AS42" s="446"/>
      <c r="AT42" s="446"/>
      <c r="AU42" s="440"/>
      <c r="AV42" s="348"/>
      <c r="AW42" s="347"/>
      <c r="AX42" s="347"/>
      <c r="AY42" s="347" t="s">
        <v>292</v>
      </c>
      <c r="AZ42" s="347" t="s">
        <v>293</v>
      </c>
      <c r="BA42" s="411">
        <v>503819965</v>
      </c>
      <c r="BB42" s="600">
        <v>503819965</v>
      </c>
      <c r="BC42" s="429">
        <v>71104600</v>
      </c>
      <c r="BD42" s="420"/>
      <c r="BE42" s="430"/>
      <c r="BF42" s="351"/>
      <c r="BG42" s="429"/>
      <c r="BH42" s="429"/>
      <c r="BI42" s="408"/>
      <c r="BJ42" s="430"/>
      <c r="BK42" s="351"/>
      <c r="BL42" s="411"/>
      <c r="BM42" s="411"/>
      <c r="BN42" s="408"/>
      <c r="BO42" s="408"/>
      <c r="BP42" s="604"/>
      <c r="BQ42" s="411"/>
      <c r="BR42" s="411"/>
      <c r="BS42" s="408"/>
      <c r="BT42" s="408"/>
      <c r="BU42" s="351"/>
      <c r="BV42" s="411"/>
      <c r="BW42" s="411"/>
      <c r="BX42" s="408"/>
      <c r="BY42" s="408"/>
      <c r="BZ42" s="351"/>
      <c r="CA42" s="411"/>
      <c r="CB42" s="411"/>
      <c r="CC42" s="408"/>
      <c r="CD42" s="408"/>
      <c r="CE42" s="351"/>
      <c r="CF42" s="411"/>
      <c r="CG42" s="411"/>
      <c r="CH42" s="408"/>
      <c r="CI42" s="408"/>
      <c r="CJ42" s="351"/>
      <c r="CK42" s="411"/>
      <c r="CL42" s="411"/>
      <c r="CM42" s="408"/>
      <c r="CN42" s="408"/>
      <c r="CO42" s="351"/>
      <c r="CP42" s="411"/>
      <c r="CQ42" s="411"/>
      <c r="CR42" s="408"/>
      <c r="CS42" s="408"/>
      <c r="CT42" s="641"/>
      <c r="CU42" s="348"/>
      <c r="CV42" s="5"/>
      <c r="CW42" s="5"/>
      <c r="CX42" s="5"/>
      <c r="CY42" s="13"/>
      <c r="CZ42" s="5"/>
      <c r="DA42" s="5"/>
      <c r="DB42" s="6"/>
      <c r="DC42" s="6"/>
      <c r="DD42" s="6"/>
      <c r="DE42" s="6"/>
    </row>
    <row r="43" spans="1:109" s="35" customFormat="1" ht="25.5" x14ac:dyDescent="0.25">
      <c r="A43" s="5"/>
      <c r="B43" s="693"/>
      <c r="C43" s="696"/>
      <c r="D43" s="446"/>
      <c r="E43" s="522"/>
      <c r="F43" s="454"/>
      <c r="G43" s="524"/>
      <c r="H43" s="461"/>
      <c r="I43" s="507"/>
      <c r="J43" s="454"/>
      <c r="K43" s="446"/>
      <c r="L43" s="446"/>
      <c r="M43" s="454"/>
      <c r="N43" s="505"/>
      <c r="O43" s="454"/>
      <c r="P43" s="509"/>
      <c r="Q43" s="509"/>
      <c r="R43" s="348"/>
      <c r="S43" s="641"/>
      <c r="T43" s="348"/>
      <c r="U43" s="351"/>
      <c r="V43" s="348"/>
      <c r="W43" s="351"/>
      <c r="X43" s="348"/>
      <c r="Y43" s="351"/>
      <c r="Z43" s="348"/>
      <c r="AA43" s="351"/>
      <c r="AB43" s="348"/>
      <c r="AC43" s="351"/>
      <c r="AD43" s="348"/>
      <c r="AE43" s="351"/>
      <c r="AF43" s="348"/>
      <c r="AG43" s="351"/>
      <c r="AH43" s="348"/>
      <c r="AI43" s="351"/>
      <c r="AJ43" s="348"/>
      <c r="AK43" s="351"/>
      <c r="AL43" s="39" t="s">
        <v>78</v>
      </c>
      <c r="AM43" s="161">
        <v>5.5555555555555552E-2</v>
      </c>
      <c r="AN43" s="40">
        <v>0.5</v>
      </c>
      <c r="AO43" s="140"/>
      <c r="AP43" s="306" t="s">
        <v>242</v>
      </c>
      <c r="AQ43" s="59" t="s">
        <v>252</v>
      </c>
      <c r="AR43" s="677"/>
      <c r="AS43" s="446"/>
      <c r="AT43" s="446"/>
      <c r="AU43" s="440"/>
      <c r="AV43" s="348"/>
      <c r="AW43" s="348"/>
      <c r="AX43" s="349"/>
      <c r="AY43" s="349"/>
      <c r="AZ43" s="349"/>
      <c r="BA43" s="412"/>
      <c r="BB43" s="421"/>
      <c r="BC43" s="431"/>
      <c r="BD43" s="420"/>
      <c r="BE43" s="430"/>
      <c r="BF43" s="351"/>
      <c r="BG43" s="431"/>
      <c r="BH43" s="431"/>
      <c r="BI43" s="408"/>
      <c r="BJ43" s="430"/>
      <c r="BK43" s="351"/>
      <c r="BL43" s="412"/>
      <c r="BM43" s="412"/>
      <c r="BN43" s="408"/>
      <c r="BO43" s="408"/>
      <c r="BP43" s="604"/>
      <c r="BQ43" s="412"/>
      <c r="BR43" s="412"/>
      <c r="BS43" s="408"/>
      <c r="BT43" s="408"/>
      <c r="BU43" s="351"/>
      <c r="BV43" s="412"/>
      <c r="BW43" s="412"/>
      <c r="BX43" s="408"/>
      <c r="BY43" s="408"/>
      <c r="BZ43" s="351"/>
      <c r="CA43" s="412"/>
      <c r="CB43" s="412"/>
      <c r="CC43" s="408"/>
      <c r="CD43" s="408"/>
      <c r="CE43" s="351"/>
      <c r="CF43" s="412"/>
      <c r="CG43" s="412"/>
      <c r="CH43" s="408"/>
      <c r="CI43" s="408"/>
      <c r="CJ43" s="351"/>
      <c r="CK43" s="412"/>
      <c r="CL43" s="412"/>
      <c r="CM43" s="408"/>
      <c r="CN43" s="408"/>
      <c r="CO43" s="351"/>
      <c r="CP43" s="412"/>
      <c r="CQ43" s="412"/>
      <c r="CR43" s="408"/>
      <c r="CS43" s="408"/>
      <c r="CT43" s="641"/>
      <c r="CU43" s="348"/>
      <c r="CV43" s="5"/>
      <c r="CW43" s="5"/>
      <c r="CX43" s="5"/>
      <c r="CY43" s="12"/>
      <c r="CZ43" s="12"/>
      <c r="DA43" s="5"/>
      <c r="DB43" s="6"/>
      <c r="DC43" s="6"/>
      <c r="DD43" s="6"/>
      <c r="DE43" s="6"/>
    </row>
    <row r="44" spans="1:109" s="35" customFormat="1" ht="52.5" customHeight="1" x14ac:dyDescent="0.25">
      <c r="A44" s="5"/>
      <c r="B44" s="693"/>
      <c r="C44" s="696"/>
      <c r="D44" s="446"/>
      <c r="E44" s="522"/>
      <c r="F44" s="454"/>
      <c r="G44" s="524"/>
      <c r="H44" s="461"/>
      <c r="I44" s="507"/>
      <c r="J44" s="454"/>
      <c r="K44" s="446"/>
      <c r="L44" s="446"/>
      <c r="M44" s="454"/>
      <c r="N44" s="505"/>
      <c r="O44" s="454"/>
      <c r="P44" s="509"/>
      <c r="Q44" s="509"/>
      <c r="R44" s="348"/>
      <c r="S44" s="641"/>
      <c r="T44" s="348"/>
      <c r="U44" s="351"/>
      <c r="V44" s="348"/>
      <c r="W44" s="351"/>
      <c r="X44" s="348"/>
      <c r="Y44" s="351"/>
      <c r="Z44" s="348"/>
      <c r="AA44" s="351"/>
      <c r="AB44" s="348"/>
      <c r="AC44" s="351"/>
      <c r="AD44" s="348"/>
      <c r="AE44" s="351"/>
      <c r="AF44" s="348"/>
      <c r="AG44" s="351"/>
      <c r="AH44" s="348"/>
      <c r="AI44" s="351"/>
      <c r="AJ44" s="348"/>
      <c r="AK44" s="351"/>
      <c r="AL44" s="39" t="s">
        <v>79</v>
      </c>
      <c r="AM44" s="161">
        <v>5.5555555555555552E-2</v>
      </c>
      <c r="AN44" s="40">
        <v>0.5</v>
      </c>
      <c r="AO44" s="140"/>
      <c r="AP44" s="306" t="s">
        <v>243</v>
      </c>
      <c r="AQ44" s="59" t="s">
        <v>252</v>
      </c>
      <c r="AR44" s="677"/>
      <c r="AS44" s="446"/>
      <c r="AT44" s="446"/>
      <c r="AU44" s="440"/>
      <c r="AV44" s="348"/>
      <c r="AW44" s="348"/>
      <c r="AX44" s="347"/>
      <c r="AY44" s="347" t="s">
        <v>294</v>
      </c>
      <c r="AZ44" s="347" t="s">
        <v>296</v>
      </c>
      <c r="BA44" s="411">
        <v>0</v>
      </c>
      <c r="BB44" s="600">
        <v>62296762.32</v>
      </c>
      <c r="BC44" s="429">
        <v>0</v>
      </c>
      <c r="BD44" s="420"/>
      <c r="BE44" s="430"/>
      <c r="BF44" s="351"/>
      <c r="BG44" s="429"/>
      <c r="BH44" s="429"/>
      <c r="BI44" s="408"/>
      <c r="BJ44" s="430"/>
      <c r="BK44" s="351"/>
      <c r="BL44" s="411"/>
      <c r="BM44" s="411"/>
      <c r="BN44" s="408"/>
      <c r="BO44" s="408"/>
      <c r="BP44" s="604"/>
      <c r="BQ44" s="411"/>
      <c r="BR44" s="411"/>
      <c r="BS44" s="408"/>
      <c r="BT44" s="408"/>
      <c r="BU44" s="351"/>
      <c r="BV44" s="411"/>
      <c r="BW44" s="411"/>
      <c r="BX44" s="408"/>
      <c r="BY44" s="408"/>
      <c r="BZ44" s="351"/>
      <c r="CA44" s="411"/>
      <c r="CB44" s="411"/>
      <c r="CC44" s="408"/>
      <c r="CD44" s="408"/>
      <c r="CE44" s="351"/>
      <c r="CF44" s="411"/>
      <c r="CG44" s="411"/>
      <c r="CH44" s="408"/>
      <c r="CI44" s="408"/>
      <c r="CJ44" s="351"/>
      <c r="CK44" s="411"/>
      <c r="CL44" s="411"/>
      <c r="CM44" s="408"/>
      <c r="CN44" s="408"/>
      <c r="CO44" s="351"/>
      <c r="CP44" s="411"/>
      <c r="CQ44" s="411"/>
      <c r="CR44" s="408"/>
      <c r="CS44" s="408"/>
      <c r="CT44" s="641"/>
      <c r="CU44" s="348"/>
      <c r="CV44" s="5"/>
      <c r="CW44" s="5"/>
      <c r="CX44" s="5"/>
      <c r="CY44" s="5"/>
      <c r="CZ44" s="12"/>
      <c r="DA44" s="5"/>
      <c r="DB44" s="6"/>
      <c r="DC44" s="6"/>
      <c r="DD44" s="6"/>
      <c r="DE44" s="6"/>
    </row>
    <row r="45" spans="1:109" s="35" customFormat="1" ht="25.5" x14ac:dyDescent="0.25">
      <c r="A45" s="5"/>
      <c r="B45" s="693"/>
      <c r="C45" s="696"/>
      <c r="D45" s="446"/>
      <c r="E45" s="522"/>
      <c r="F45" s="454"/>
      <c r="G45" s="524"/>
      <c r="H45" s="461"/>
      <c r="I45" s="507"/>
      <c r="J45" s="454"/>
      <c r="K45" s="446"/>
      <c r="L45" s="446"/>
      <c r="M45" s="454"/>
      <c r="N45" s="505"/>
      <c r="O45" s="454"/>
      <c r="P45" s="509"/>
      <c r="Q45" s="509"/>
      <c r="R45" s="348"/>
      <c r="S45" s="641"/>
      <c r="T45" s="348"/>
      <c r="U45" s="351"/>
      <c r="V45" s="348"/>
      <c r="W45" s="351"/>
      <c r="X45" s="348"/>
      <c r="Y45" s="351"/>
      <c r="Z45" s="348"/>
      <c r="AA45" s="351"/>
      <c r="AB45" s="348"/>
      <c r="AC45" s="351"/>
      <c r="AD45" s="348"/>
      <c r="AE45" s="351"/>
      <c r="AF45" s="348"/>
      <c r="AG45" s="351"/>
      <c r="AH45" s="348"/>
      <c r="AI45" s="351"/>
      <c r="AJ45" s="348"/>
      <c r="AK45" s="351"/>
      <c r="AL45" s="39" t="s">
        <v>80</v>
      </c>
      <c r="AM45" s="161">
        <v>5.5555555555555552E-2</v>
      </c>
      <c r="AN45" s="40">
        <v>0.5</v>
      </c>
      <c r="AO45" s="140"/>
      <c r="AP45" s="306" t="s">
        <v>244</v>
      </c>
      <c r="AQ45" s="59" t="s">
        <v>252</v>
      </c>
      <c r="AR45" s="677"/>
      <c r="AS45" s="446"/>
      <c r="AT45" s="446"/>
      <c r="AU45" s="440"/>
      <c r="AV45" s="348"/>
      <c r="AW45" s="348"/>
      <c r="AX45" s="348"/>
      <c r="AY45" s="348"/>
      <c r="AZ45" s="348"/>
      <c r="BA45" s="408"/>
      <c r="BB45" s="420"/>
      <c r="BC45" s="430"/>
      <c r="BD45" s="420"/>
      <c r="BE45" s="430"/>
      <c r="BF45" s="351"/>
      <c r="BG45" s="430"/>
      <c r="BH45" s="430"/>
      <c r="BI45" s="408"/>
      <c r="BJ45" s="430"/>
      <c r="BK45" s="351"/>
      <c r="BL45" s="408"/>
      <c r="BM45" s="408"/>
      <c r="BN45" s="408"/>
      <c r="BO45" s="408"/>
      <c r="BP45" s="604"/>
      <c r="BQ45" s="408"/>
      <c r="BR45" s="408"/>
      <c r="BS45" s="408"/>
      <c r="BT45" s="408"/>
      <c r="BU45" s="351"/>
      <c r="BV45" s="408"/>
      <c r="BW45" s="408"/>
      <c r="BX45" s="408"/>
      <c r="BY45" s="408"/>
      <c r="BZ45" s="351"/>
      <c r="CA45" s="408"/>
      <c r="CB45" s="408"/>
      <c r="CC45" s="408"/>
      <c r="CD45" s="408"/>
      <c r="CE45" s="351"/>
      <c r="CF45" s="408"/>
      <c r="CG45" s="408"/>
      <c r="CH45" s="408"/>
      <c r="CI45" s="408"/>
      <c r="CJ45" s="351"/>
      <c r="CK45" s="408"/>
      <c r="CL45" s="408"/>
      <c r="CM45" s="408"/>
      <c r="CN45" s="408"/>
      <c r="CO45" s="351"/>
      <c r="CP45" s="408"/>
      <c r="CQ45" s="408"/>
      <c r="CR45" s="408"/>
      <c r="CS45" s="408"/>
      <c r="CT45" s="641"/>
      <c r="CU45" s="348"/>
      <c r="CV45" s="5"/>
      <c r="CW45" s="5"/>
      <c r="CX45" s="5"/>
      <c r="CY45" s="5"/>
      <c r="CZ45" s="5"/>
      <c r="DA45" s="5"/>
      <c r="DB45" s="6"/>
      <c r="DC45" s="6"/>
      <c r="DD45" s="6"/>
      <c r="DE45" s="6"/>
    </row>
    <row r="46" spans="1:109" s="35" customFormat="1" ht="25.5" x14ac:dyDescent="0.25">
      <c r="A46" s="5"/>
      <c r="B46" s="693"/>
      <c r="C46" s="696"/>
      <c r="D46" s="446"/>
      <c r="E46" s="522"/>
      <c r="F46" s="454"/>
      <c r="G46" s="524"/>
      <c r="H46" s="461"/>
      <c r="I46" s="507"/>
      <c r="J46" s="454"/>
      <c r="K46" s="446"/>
      <c r="L46" s="446"/>
      <c r="M46" s="454"/>
      <c r="N46" s="505"/>
      <c r="O46" s="454"/>
      <c r="P46" s="509"/>
      <c r="Q46" s="509"/>
      <c r="R46" s="348"/>
      <c r="S46" s="641"/>
      <c r="T46" s="348"/>
      <c r="U46" s="351"/>
      <c r="V46" s="348"/>
      <c r="W46" s="351"/>
      <c r="X46" s="348"/>
      <c r="Y46" s="351"/>
      <c r="Z46" s="348"/>
      <c r="AA46" s="351"/>
      <c r="AB46" s="348"/>
      <c r="AC46" s="351"/>
      <c r="AD46" s="348"/>
      <c r="AE46" s="351"/>
      <c r="AF46" s="348"/>
      <c r="AG46" s="351"/>
      <c r="AH46" s="348"/>
      <c r="AI46" s="351"/>
      <c r="AJ46" s="348"/>
      <c r="AK46" s="351"/>
      <c r="AL46" s="39" t="s">
        <v>81</v>
      </c>
      <c r="AM46" s="161">
        <v>5.5555555555555552E-2</v>
      </c>
      <c r="AN46" s="40">
        <v>0.5</v>
      </c>
      <c r="AO46" s="140"/>
      <c r="AP46" s="306" t="s">
        <v>245</v>
      </c>
      <c r="AQ46" s="59" t="s">
        <v>252</v>
      </c>
      <c r="AR46" s="677"/>
      <c r="AS46" s="446"/>
      <c r="AT46" s="446"/>
      <c r="AU46" s="440"/>
      <c r="AV46" s="348"/>
      <c r="AW46" s="348"/>
      <c r="AX46" s="348"/>
      <c r="AY46" s="348"/>
      <c r="AZ46" s="348"/>
      <c r="BA46" s="408"/>
      <c r="BB46" s="420"/>
      <c r="BC46" s="430"/>
      <c r="BD46" s="420"/>
      <c r="BE46" s="430"/>
      <c r="BF46" s="351"/>
      <c r="BG46" s="430"/>
      <c r="BH46" s="430"/>
      <c r="BI46" s="408"/>
      <c r="BJ46" s="430"/>
      <c r="BK46" s="351"/>
      <c r="BL46" s="408"/>
      <c r="BM46" s="408"/>
      <c r="BN46" s="408"/>
      <c r="BO46" s="408"/>
      <c r="BP46" s="604"/>
      <c r="BQ46" s="408"/>
      <c r="BR46" s="408"/>
      <c r="BS46" s="408"/>
      <c r="BT46" s="408"/>
      <c r="BU46" s="351"/>
      <c r="BV46" s="408"/>
      <c r="BW46" s="408"/>
      <c r="BX46" s="408"/>
      <c r="BY46" s="408"/>
      <c r="BZ46" s="351"/>
      <c r="CA46" s="408"/>
      <c r="CB46" s="408"/>
      <c r="CC46" s="408"/>
      <c r="CD46" s="408"/>
      <c r="CE46" s="351"/>
      <c r="CF46" s="408"/>
      <c r="CG46" s="408"/>
      <c r="CH46" s="408"/>
      <c r="CI46" s="408"/>
      <c r="CJ46" s="351"/>
      <c r="CK46" s="408"/>
      <c r="CL46" s="408"/>
      <c r="CM46" s="408"/>
      <c r="CN46" s="408"/>
      <c r="CO46" s="351"/>
      <c r="CP46" s="408"/>
      <c r="CQ46" s="408"/>
      <c r="CR46" s="408"/>
      <c r="CS46" s="408"/>
      <c r="CT46" s="641"/>
      <c r="CU46" s="348"/>
      <c r="CV46" s="5"/>
      <c r="CW46" s="5"/>
      <c r="CX46" s="5"/>
      <c r="CY46" s="5"/>
      <c r="CZ46" s="5"/>
      <c r="DA46" s="5"/>
      <c r="DB46" s="6"/>
      <c r="DC46" s="6"/>
      <c r="DD46" s="6"/>
      <c r="DE46" s="6"/>
    </row>
    <row r="47" spans="1:109" s="35" customFormat="1" ht="25.5" x14ac:dyDescent="0.25">
      <c r="A47" s="5"/>
      <c r="B47" s="693"/>
      <c r="C47" s="696"/>
      <c r="D47" s="446"/>
      <c r="E47" s="522"/>
      <c r="F47" s="454"/>
      <c r="G47" s="524"/>
      <c r="H47" s="461"/>
      <c r="I47" s="507"/>
      <c r="J47" s="454"/>
      <c r="K47" s="446"/>
      <c r="L47" s="446"/>
      <c r="M47" s="454"/>
      <c r="N47" s="505"/>
      <c r="O47" s="454"/>
      <c r="P47" s="509"/>
      <c r="Q47" s="509"/>
      <c r="R47" s="348"/>
      <c r="S47" s="641"/>
      <c r="T47" s="348"/>
      <c r="U47" s="351"/>
      <c r="V47" s="348"/>
      <c r="W47" s="351"/>
      <c r="X47" s="348"/>
      <c r="Y47" s="351"/>
      <c r="Z47" s="348"/>
      <c r="AA47" s="351"/>
      <c r="AB47" s="348"/>
      <c r="AC47" s="351"/>
      <c r="AD47" s="348"/>
      <c r="AE47" s="351"/>
      <c r="AF47" s="348"/>
      <c r="AG47" s="351"/>
      <c r="AH47" s="348"/>
      <c r="AI47" s="351"/>
      <c r="AJ47" s="348"/>
      <c r="AK47" s="351"/>
      <c r="AL47" s="39" t="s">
        <v>82</v>
      </c>
      <c r="AM47" s="161">
        <v>5.5555555555555552E-2</v>
      </c>
      <c r="AN47" s="40">
        <v>0.5</v>
      </c>
      <c r="AO47" s="140"/>
      <c r="AP47" s="306" t="s">
        <v>246</v>
      </c>
      <c r="AQ47" s="59" t="s">
        <v>252</v>
      </c>
      <c r="AR47" s="677"/>
      <c r="AS47" s="446"/>
      <c r="AT47" s="446"/>
      <c r="AU47" s="440"/>
      <c r="AV47" s="348"/>
      <c r="AW47" s="349"/>
      <c r="AX47" s="349"/>
      <c r="AY47" s="349"/>
      <c r="AZ47" s="349"/>
      <c r="BA47" s="412"/>
      <c r="BB47" s="421"/>
      <c r="BC47" s="431"/>
      <c r="BD47" s="420"/>
      <c r="BE47" s="430"/>
      <c r="BF47" s="351"/>
      <c r="BG47" s="431"/>
      <c r="BH47" s="431"/>
      <c r="BI47" s="408"/>
      <c r="BJ47" s="430"/>
      <c r="BK47" s="351"/>
      <c r="BL47" s="412"/>
      <c r="BM47" s="412"/>
      <c r="BN47" s="408"/>
      <c r="BO47" s="408"/>
      <c r="BP47" s="604"/>
      <c r="BQ47" s="412"/>
      <c r="BR47" s="412"/>
      <c r="BS47" s="408"/>
      <c r="BT47" s="408"/>
      <c r="BU47" s="351"/>
      <c r="BV47" s="412"/>
      <c r="BW47" s="412"/>
      <c r="BX47" s="408"/>
      <c r="BY47" s="408"/>
      <c r="BZ47" s="351"/>
      <c r="CA47" s="412"/>
      <c r="CB47" s="412"/>
      <c r="CC47" s="408"/>
      <c r="CD47" s="408"/>
      <c r="CE47" s="351"/>
      <c r="CF47" s="412"/>
      <c r="CG47" s="412"/>
      <c r="CH47" s="408"/>
      <c r="CI47" s="408"/>
      <c r="CJ47" s="351"/>
      <c r="CK47" s="412"/>
      <c r="CL47" s="412"/>
      <c r="CM47" s="408"/>
      <c r="CN47" s="408"/>
      <c r="CO47" s="351"/>
      <c r="CP47" s="412"/>
      <c r="CQ47" s="412"/>
      <c r="CR47" s="408"/>
      <c r="CS47" s="408"/>
      <c r="CT47" s="641"/>
      <c r="CU47" s="348"/>
      <c r="CV47" s="5"/>
      <c r="CW47" s="5"/>
      <c r="CX47" s="5"/>
      <c r="CY47" s="5"/>
      <c r="CZ47" s="5"/>
      <c r="DA47" s="5"/>
      <c r="DB47" s="6"/>
      <c r="DC47" s="6"/>
      <c r="DD47" s="6"/>
      <c r="DE47" s="6"/>
    </row>
    <row r="48" spans="1:109" s="35" customFormat="1" ht="25.5" x14ac:dyDescent="0.25">
      <c r="A48" s="5"/>
      <c r="B48" s="693"/>
      <c r="C48" s="696"/>
      <c r="D48" s="446"/>
      <c r="E48" s="522"/>
      <c r="F48" s="454"/>
      <c r="G48" s="524"/>
      <c r="H48" s="461"/>
      <c r="I48" s="507"/>
      <c r="J48" s="454"/>
      <c r="K48" s="446"/>
      <c r="L48" s="446"/>
      <c r="M48" s="454"/>
      <c r="N48" s="505"/>
      <c r="O48" s="454"/>
      <c r="P48" s="509"/>
      <c r="Q48" s="509"/>
      <c r="R48" s="348"/>
      <c r="S48" s="641"/>
      <c r="T48" s="348"/>
      <c r="U48" s="351"/>
      <c r="V48" s="348"/>
      <c r="W48" s="351"/>
      <c r="X48" s="348"/>
      <c r="Y48" s="351"/>
      <c r="Z48" s="348"/>
      <c r="AA48" s="351"/>
      <c r="AB48" s="348"/>
      <c r="AC48" s="351"/>
      <c r="AD48" s="348"/>
      <c r="AE48" s="351"/>
      <c r="AF48" s="348"/>
      <c r="AG48" s="351"/>
      <c r="AH48" s="348"/>
      <c r="AI48" s="351"/>
      <c r="AJ48" s="348"/>
      <c r="AK48" s="351"/>
      <c r="AL48" s="39" t="s">
        <v>83</v>
      </c>
      <c r="AM48" s="161">
        <v>5.5555555555555552E-2</v>
      </c>
      <c r="AN48" s="40">
        <v>0.5</v>
      </c>
      <c r="AO48" s="140"/>
      <c r="AP48" s="306" t="s">
        <v>247</v>
      </c>
      <c r="AQ48" s="59" t="s">
        <v>252</v>
      </c>
      <c r="AR48" s="677"/>
      <c r="AS48" s="446"/>
      <c r="AT48" s="446"/>
      <c r="AU48" s="440"/>
      <c r="AV48" s="348"/>
      <c r="AW48" s="560"/>
      <c r="AX48" s="560"/>
      <c r="AY48" s="347"/>
      <c r="AZ48" s="347"/>
      <c r="BA48" s="411"/>
      <c r="BB48" s="600"/>
      <c r="BC48" s="429"/>
      <c r="BD48" s="420"/>
      <c r="BE48" s="430"/>
      <c r="BF48" s="351"/>
      <c r="BG48" s="429"/>
      <c r="BH48" s="429"/>
      <c r="BI48" s="408"/>
      <c r="BJ48" s="430"/>
      <c r="BK48" s="351"/>
      <c r="BL48" s="411"/>
      <c r="BM48" s="411"/>
      <c r="BN48" s="408"/>
      <c r="BO48" s="408"/>
      <c r="BP48" s="604"/>
      <c r="BQ48" s="411"/>
      <c r="BR48" s="411"/>
      <c r="BS48" s="408"/>
      <c r="BT48" s="408"/>
      <c r="BU48" s="351"/>
      <c r="BV48" s="411"/>
      <c r="BW48" s="411"/>
      <c r="BX48" s="408"/>
      <c r="BY48" s="408"/>
      <c r="BZ48" s="351"/>
      <c r="CA48" s="411"/>
      <c r="CB48" s="411"/>
      <c r="CC48" s="408"/>
      <c r="CD48" s="408"/>
      <c r="CE48" s="351"/>
      <c r="CF48" s="411"/>
      <c r="CG48" s="411"/>
      <c r="CH48" s="408"/>
      <c r="CI48" s="408"/>
      <c r="CJ48" s="351"/>
      <c r="CK48" s="411"/>
      <c r="CL48" s="411"/>
      <c r="CM48" s="408"/>
      <c r="CN48" s="408"/>
      <c r="CO48" s="351"/>
      <c r="CP48" s="411"/>
      <c r="CQ48" s="411"/>
      <c r="CR48" s="408"/>
      <c r="CS48" s="408"/>
      <c r="CT48" s="641"/>
      <c r="CU48" s="348"/>
      <c r="CV48" s="5"/>
      <c r="CW48" s="5"/>
      <c r="CX48" s="32"/>
      <c r="CY48" s="5"/>
      <c r="CZ48" s="5"/>
      <c r="DA48" s="5"/>
      <c r="DB48" s="6"/>
      <c r="DC48" s="6"/>
      <c r="DD48" s="6"/>
      <c r="DE48" s="6"/>
    </row>
    <row r="49" spans="1:109" s="35" customFormat="1" ht="25.5" x14ac:dyDescent="0.25">
      <c r="A49" s="5"/>
      <c r="B49" s="693"/>
      <c r="C49" s="696"/>
      <c r="D49" s="446"/>
      <c r="E49" s="522"/>
      <c r="F49" s="454"/>
      <c r="G49" s="524"/>
      <c r="H49" s="461"/>
      <c r="I49" s="507"/>
      <c r="J49" s="454"/>
      <c r="K49" s="446"/>
      <c r="L49" s="446"/>
      <c r="M49" s="454"/>
      <c r="N49" s="505"/>
      <c r="O49" s="454"/>
      <c r="P49" s="509"/>
      <c r="Q49" s="509"/>
      <c r="R49" s="348"/>
      <c r="S49" s="641"/>
      <c r="T49" s="348"/>
      <c r="U49" s="351"/>
      <c r="V49" s="348"/>
      <c r="W49" s="351"/>
      <c r="X49" s="348"/>
      <c r="Y49" s="351"/>
      <c r="Z49" s="348"/>
      <c r="AA49" s="351"/>
      <c r="AB49" s="348"/>
      <c r="AC49" s="351"/>
      <c r="AD49" s="348"/>
      <c r="AE49" s="351"/>
      <c r="AF49" s="348"/>
      <c r="AG49" s="351"/>
      <c r="AH49" s="348"/>
      <c r="AI49" s="351"/>
      <c r="AJ49" s="348"/>
      <c r="AK49" s="351"/>
      <c r="AL49" s="39" t="s">
        <v>84</v>
      </c>
      <c r="AM49" s="161">
        <v>5.5555555555555552E-2</v>
      </c>
      <c r="AN49" s="40">
        <v>0.5</v>
      </c>
      <c r="AO49" s="140"/>
      <c r="AP49" s="306" t="s">
        <v>248</v>
      </c>
      <c r="AQ49" s="59" t="s">
        <v>252</v>
      </c>
      <c r="AR49" s="677"/>
      <c r="AS49" s="446"/>
      <c r="AT49" s="446"/>
      <c r="AU49" s="440"/>
      <c r="AV49" s="348"/>
      <c r="AW49" s="561"/>
      <c r="AX49" s="561"/>
      <c r="AY49" s="348"/>
      <c r="AZ49" s="348"/>
      <c r="BA49" s="408"/>
      <c r="BB49" s="420"/>
      <c r="BC49" s="430"/>
      <c r="BD49" s="420"/>
      <c r="BE49" s="430"/>
      <c r="BF49" s="351"/>
      <c r="BG49" s="430"/>
      <c r="BH49" s="430"/>
      <c r="BI49" s="408"/>
      <c r="BJ49" s="430"/>
      <c r="BK49" s="351"/>
      <c r="BL49" s="408"/>
      <c r="BM49" s="408"/>
      <c r="BN49" s="408"/>
      <c r="BO49" s="408"/>
      <c r="BP49" s="604"/>
      <c r="BQ49" s="408"/>
      <c r="BR49" s="408"/>
      <c r="BS49" s="408"/>
      <c r="BT49" s="408"/>
      <c r="BU49" s="351"/>
      <c r="BV49" s="408"/>
      <c r="BW49" s="408"/>
      <c r="BX49" s="408"/>
      <c r="BY49" s="408"/>
      <c r="BZ49" s="351"/>
      <c r="CA49" s="408"/>
      <c r="CB49" s="408"/>
      <c r="CC49" s="408"/>
      <c r="CD49" s="408"/>
      <c r="CE49" s="351"/>
      <c r="CF49" s="408"/>
      <c r="CG49" s="408"/>
      <c r="CH49" s="408"/>
      <c r="CI49" s="408"/>
      <c r="CJ49" s="351"/>
      <c r="CK49" s="408"/>
      <c r="CL49" s="408"/>
      <c r="CM49" s="408"/>
      <c r="CN49" s="408"/>
      <c r="CO49" s="351"/>
      <c r="CP49" s="408"/>
      <c r="CQ49" s="408"/>
      <c r="CR49" s="408"/>
      <c r="CS49" s="408"/>
      <c r="CT49" s="641"/>
      <c r="CU49" s="348"/>
      <c r="CV49" s="5"/>
      <c r="CW49" s="5"/>
      <c r="CX49" s="32"/>
      <c r="CY49" s="5"/>
      <c r="CZ49" s="5"/>
      <c r="DA49" s="5"/>
      <c r="DB49" s="6"/>
      <c r="DC49" s="6"/>
      <c r="DD49" s="6"/>
      <c r="DE49" s="6"/>
    </row>
    <row r="50" spans="1:109" s="35" customFormat="1" ht="25.5" x14ac:dyDescent="0.25">
      <c r="A50" s="5"/>
      <c r="B50" s="693"/>
      <c r="C50" s="696"/>
      <c r="D50" s="446"/>
      <c r="E50" s="522"/>
      <c r="F50" s="454"/>
      <c r="G50" s="524"/>
      <c r="H50" s="461"/>
      <c r="I50" s="507"/>
      <c r="J50" s="454"/>
      <c r="K50" s="446"/>
      <c r="L50" s="446"/>
      <c r="M50" s="454"/>
      <c r="N50" s="505"/>
      <c r="O50" s="454"/>
      <c r="P50" s="509"/>
      <c r="Q50" s="509"/>
      <c r="R50" s="348"/>
      <c r="S50" s="641"/>
      <c r="T50" s="348"/>
      <c r="U50" s="351"/>
      <c r="V50" s="348"/>
      <c r="W50" s="351"/>
      <c r="X50" s="348"/>
      <c r="Y50" s="351"/>
      <c r="Z50" s="348"/>
      <c r="AA50" s="351"/>
      <c r="AB50" s="348"/>
      <c r="AC50" s="351"/>
      <c r="AD50" s="348"/>
      <c r="AE50" s="351"/>
      <c r="AF50" s="348"/>
      <c r="AG50" s="351"/>
      <c r="AH50" s="348"/>
      <c r="AI50" s="351"/>
      <c r="AJ50" s="348"/>
      <c r="AK50" s="351"/>
      <c r="AL50" s="39" t="s">
        <v>85</v>
      </c>
      <c r="AM50" s="161">
        <v>5.5555555555555552E-2</v>
      </c>
      <c r="AN50" s="40">
        <v>0.5</v>
      </c>
      <c r="AO50" s="140"/>
      <c r="AP50" s="306" t="s">
        <v>249</v>
      </c>
      <c r="AQ50" s="59" t="s">
        <v>252</v>
      </c>
      <c r="AR50" s="677"/>
      <c r="AS50" s="446"/>
      <c r="AT50" s="446"/>
      <c r="AU50" s="440"/>
      <c r="AV50" s="348"/>
      <c r="AW50" s="561"/>
      <c r="AX50" s="561"/>
      <c r="AY50" s="348"/>
      <c r="AZ50" s="348"/>
      <c r="BA50" s="408"/>
      <c r="BB50" s="420"/>
      <c r="BC50" s="430"/>
      <c r="BD50" s="420"/>
      <c r="BE50" s="430"/>
      <c r="BF50" s="351"/>
      <c r="BG50" s="430"/>
      <c r="BH50" s="430"/>
      <c r="BI50" s="408"/>
      <c r="BJ50" s="430"/>
      <c r="BK50" s="351"/>
      <c r="BL50" s="408"/>
      <c r="BM50" s="408"/>
      <c r="BN50" s="408"/>
      <c r="BO50" s="408"/>
      <c r="BP50" s="604"/>
      <c r="BQ50" s="408"/>
      <c r="BR50" s="408"/>
      <c r="BS50" s="408"/>
      <c r="BT50" s="408"/>
      <c r="BU50" s="351"/>
      <c r="BV50" s="408"/>
      <c r="BW50" s="408"/>
      <c r="BX50" s="408"/>
      <c r="BY50" s="408"/>
      <c r="BZ50" s="351"/>
      <c r="CA50" s="408"/>
      <c r="CB50" s="408"/>
      <c r="CC50" s="408"/>
      <c r="CD50" s="408"/>
      <c r="CE50" s="351"/>
      <c r="CF50" s="408"/>
      <c r="CG50" s="408"/>
      <c r="CH50" s="408"/>
      <c r="CI50" s="408"/>
      <c r="CJ50" s="351"/>
      <c r="CK50" s="408"/>
      <c r="CL50" s="408"/>
      <c r="CM50" s="408"/>
      <c r="CN50" s="408"/>
      <c r="CO50" s="351"/>
      <c r="CP50" s="408"/>
      <c r="CQ50" s="408"/>
      <c r="CR50" s="408"/>
      <c r="CS50" s="408"/>
      <c r="CT50" s="641"/>
      <c r="CU50" s="348"/>
      <c r="CV50" s="5"/>
      <c r="CW50" s="5"/>
      <c r="CX50" s="32"/>
      <c r="CY50" s="5"/>
      <c r="CZ50" s="5"/>
      <c r="DA50" s="5"/>
      <c r="DB50" s="6"/>
      <c r="DC50" s="6"/>
      <c r="DD50" s="6"/>
      <c r="DE50" s="6"/>
    </row>
    <row r="51" spans="1:109" s="35" customFormat="1" ht="25.5" x14ac:dyDescent="0.25">
      <c r="A51" s="5"/>
      <c r="B51" s="693"/>
      <c r="C51" s="696"/>
      <c r="D51" s="446"/>
      <c r="E51" s="522"/>
      <c r="F51" s="454"/>
      <c r="G51" s="524"/>
      <c r="H51" s="461"/>
      <c r="I51" s="507"/>
      <c r="J51" s="454"/>
      <c r="K51" s="446"/>
      <c r="L51" s="446"/>
      <c r="M51" s="454"/>
      <c r="N51" s="505"/>
      <c r="O51" s="454"/>
      <c r="P51" s="509"/>
      <c r="Q51" s="509"/>
      <c r="R51" s="348"/>
      <c r="S51" s="641"/>
      <c r="T51" s="348"/>
      <c r="U51" s="351"/>
      <c r="V51" s="348"/>
      <c r="W51" s="351"/>
      <c r="X51" s="348"/>
      <c r="Y51" s="351"/>
      <c r="Z51" s="348"/>
      <c r="AA51" s="351"/>
      <c r="AB51" s="348"/>
      <c r="AC51" s="351"/>
      <c r="AD51" s="348"/>
      <c r="AE51" s="351"/>
      <c r="AF51" s="348"/>
      <c r="AG51" s="351"/>
      <c r="AH51" s="348"/>
      <c r="AI51" s="351"/>
      <c r="AJ51" s="348"/>
      <c r="AK51" s="351"/>
      <c r="AL51" s="39" t="s">
        <v>86</v>
      </c>
      <c r="AM51" s="161">
        <v>5.5555555555555552E-2</v>
      </c>
      <c r="AN51" s="40">
        <v>0.5</v>
      </c>
      <c r="AO51" s="140"/>
      <c r="AP51" s="306" t="s">
        <v>250</v>
      </c>
      <c r="AQ51" s="59" t="s">
        <v>252</v>
      </c>
      <c r="AR51" s="677"/>
      <c r="AS51" s="446"/>
      <c r="AT51" s="446"/>
      <c r="AU51" s="440"/>
      <c r="AV51" s="348"/>
      <c r="AW51" s="561"/>
      <c r="AX51" s="561"/>
      <c r="AY51" s="348"/>
      <c r="AZ51" s="348"/>
      <c r="BA51" s="408"/>
      <c r="BB51" s="420"/>
      <c r="BC51" s="430"/>
      <c r="BD51" s="420"/>
      <c r="BE51" s="430"/>
      <c r="BF51" s="351"/>
      <c r="BG51" s="430"/>
      <c r="BH51" s="430"/>
      <c r="BI51" s="408"/>
      <c r="BJ51" s="430"/>
      <c r="BK51" s="351"/>
      <c r="BL51" s="408"/>
      <c r="BM51" s="408"/>
      <c r="BN51" s="408"/>
      <c r="BO51" s="408"/>
      <c r="BP51" s="604"/>
      <c r="BQ51" s="408"/>
      <c r="BR51" s="408"/>
      <c r="BS51" s="408"/>
      <c r="BT51" s="408"/>
      <c r="BU51" s="351"/>
      <c r="BV51" s="408"/>
      <c r="BW51" s="408"/>
      <c r="BX51" s="408"/>
      <c r="BY51" s="408"/>
      <c r="BZ51" s="351"/>
      <c r="CA51" s="408"/>
      <c r="CB51" s="408"/>
      <c r="CC51" s="408"/>
      <c r="CD51" s="408"/>
      <c r="CE51" s="351"/>
      <c r="CF51" s="408"/>
      <c r="CG51" s="408"/>
      <c r="CH51" s="408"/>
      <c r="CI51" s="408"/>
      <c r="CJ51" s="351"/>
      <c r="CK51" s="408"/>
      <c r="CL51" s="408"/>
      <c r="CM51" s="408"/>
      <c r="CN51" s="408"/>
      <c r="CO51" s="351"/>
      <c r="CP51" s="408"/>
      <c r="CQ51" s="408"/>
      <c r="CR51" s="408"/>
      <c r="CS51" s="408"/>
      <c r="CT51" s="641"/>
      <c r="CU51" s="348"/>
      <c r="CV51" s="5"/>
      <c r="CW51" s="5"/>
      <c r="CX51" s="32"/>
      <c r="CY51" s="5"/>
      <c r="CZ51" s="5"/>
      <c r="DA51" s="5"/>
      <c r="DB51" s="6"/>
      <c r="DC51" s="6"/>
      <c r="DD51" s="6"/>
      <c r="DE51" s="6"/>
    </row>
    <row r="52" spans="1:109" s="35" customFormat="1" ht="25.5" x14ac:dyDescent="0.25">
      <c r="A52" s="5"/>
      <c r="B52" s="693"/>
      <c r="C52" s="696"/>
      <c r="D52" s="446"/>
      <c r="E52" s="522"/>
      <c r="F52" s="454"/>
      <c r="G52" s="524"/>
      <c r="H52" s="461"/>
      <c r="I52" s="507"/>
      <c r="J52" s="454"/>
      <c r="K52" s="446"/>
      <c r="L52" s="446"/>
      <c r="M52" s="454"/>
      <c r="N52" s="505"/>
      <c r="O52" s="454"/>
      <c r="P52" s="509"/>
      <c r="Q52" s="509"/>
      <c r="R52" s="348"/>
      <c r="S52" s="641"/>
      <c r="T52" s="348"/>
      <c r="U52" s="351"/>
      <c r="V52" s="348"/>
      <c r="W52" s="351"/>
      <c r="X52" s="348"/>
      <c r="Y52" s="351"/>
      <c r="Z52" s="348"/>
      <c r="AA52" s="351"/>
      <c r="AB52" s="348"/>
      <c r="AC52" s="351"/>
      <c r="AD52" s="348"/>
      <c r="AE52" s="351"/>
      <c r="AF52" s="348"/>
      <c r="AG52" s="351"/>
      <c r="AH52" s="348"/>
      <c r="AI52" s="351"/>
      <c r="AJ52" s="348"/>
      <c r="AK52" s="351"/>
      <c r="AL52" s="39" t="s">
        <v>87</v>
      </c>
      <c r="AM52" s="161">
        <v>5.5555555555555552E-2</v>
      </c>
      <c r="AN52" s="40">
        <v>0.5</v>
      </c>
      <c r="AO52" s="140"/>
      <c r="AP52" s="306" t="s">
        <v>318</v>
      </c>
      <c r="AQ52" s="59" t="s">
        <v>252</v>
      </c>
      <c r="AR52" s="677"/>
      <c r="AS52" s="446"/>
      <c r="AT52" s="446"/>
      <c r="AU52" s="440"/>
      <c r="AV52" s="348"/>
      <c r="AW52" s="561"/>
      <c r="AX52" s="561"/>
      <c r="AY52" s="348"/>
      <c r="AZ52" s="348"/>
      <c r="BA52" s="408"/>
      <c r="BB52" s="420"/>
      <c r="BC52" s="430"/>
      <c r="BD52" s="420"/>
      <c r="BE52" s="430"/>
      <c r="BF52" s="351"/>
      <c r="BG52" s="430"/>
      <c r="BH52" s="430"/>
      <c r="BI52" s="408"/>
      <c r="BJ52" s="430"/>
      <c r="BK52" s="351"/>
      <c r="BL52" s="408"/>
      <c r="BM52" s="408"/>
      <c r="BN52" s="408"/>
      <c r="BO52" s="408"/>
      <c r="BP52" s="604"/>
      <c r="BQ52" s="408"/>
      <c r="BR52" s="408"/>
      <c r="BS52" s="408"/>
      <c r="BT52" s="408"/>
      <c r="BU52" s="351"/>
      <c r="BV52" s="408"/>
      <c r="BW52" s="408"/>
      <c r="BX52" s="408"/>
      <c r="BY52" s="408"/>
      <c r="BZ52" s="351"/>
      <c r="CA52" s="408"/>
      <c r="CB52" s="408"/>
      <c r="CC52" s="408"/>
      <c r="CD52" s="408"/>
      <c r="CE52" s="351"/>
      <c r="CF52" s="408"/>
      <c r="CG52" s="408"/>
      <c r="CH52" s="408"/>
      <c r="CI52" s="408"/>
      <c r="CJ52" s="351"/>
      <c r="CK52" s="408"/>
      <c r="CL52" s="408"/>
      <c r="CM52" s="408"/>
      <c r="CN52" s="408"/>
      <c r="CO52" s="351"/>
      <c r="CP52" s="408"/>
      <c r="CQ52" s="408"/>
      <c r="CR52" s="408"/>
      <c r="CS52" s="408"/>
      <c r="CT52" s="641"/>
      <c r="CU52" s="348"/>
      <c r="CV52" s="5"/>
      <c r="CW52" s="5"/>
      <c r="CX52" s="32"/>
      <c r="CY52" s="5"/>
      <c r="CZ52" s="5"/>
      <c r="DA52" s="5"/>
      <c r="DB52" s="6"/>
      <c r="DC52" s="6"/>
      <c r="DD52" s="6"/>
      <c r="DE52" s="6"/>
    </row>
    <row r="53" spans="1:109" s="35" customFormat="1" ht="25.5" x14ac:dyDescent="0.25">
      <c r="A53" s="5"/>
      <c r="B53" s="693"/>
      <c r="C53" s="696"/>
      <c r="D53" s="446"/>
      <c r="E53" s="522"/>
      <c r="F53" s="454"/>
      <c r="G53" s="524"/>
      <c r="H53" s="461"/>
      <c r="I53" s="507"/>
      <c r="J53" s="454"/>
      <c r="K53" s="446"/>
      <c r="L53" s="446"/>
      <c r="M53" s="454"/>
      <c r="N53" s="505"/>
      <c r="O53" s="454"/>
      <c r="P53" s="509"/>
      <c r="Q53" s="509"/>
      <c r="R53" s="348"/>
      <c r="S53" s="641"/>
      <c r="T53" s="348"/>
      <c r="U53" s="351"/>
      <c r="V53" s="348"/>
      <c r="W53" s="351"/>
      <c r="X53" s="348"/>
      <c r="Y53" s="351"/>
      <c r="Z53" s="348"/>
      <c r="AA53" s="351"/>
      <c r="AB53" s="348"/>
      <c r="AC53" s="351"/>
      <c r="AD53" s="348"/>
      <c r="AE53" s="351"/>
      <c r="AF53" s="348"/>
      <c r="AG53" s="351"/>
      <c r="AH53" s="348"/>
      <c r="AI53" s="351"/>
      <c r="AJ53" s="348"/>
      <c r="AK53" s="351"/>
      <c r="AL53" s="39" t="s">
        <v>88</v>
      </c>
      <c r="AM53" s="161">
        <v>5.5555555555555552E-2</v>
      </c>
      <c r="AN53" s="40">
        <v>0.5</v>
      </c>
      <c r="AO53" s="140"/>
      <c r="AP53" s="327" t="s">
        <v>317</v>
      </c>
      <c r="AQ53" s="59" t="s">
        <v>252</v>
      </c>
      <c r="AR53" s="677"/>
      <c r="AS53" s="446"/>
      <c r="AT53" s="446"/>
      <c r="AU53" s="440"/>
      <c r="AV53" s="348"/>
      <c r="AW53" s="561"/>
      <c r="AX53" s="561"/>
      <c r="AY53" s="348"/>
      <c r="AZ53" s="348"/>
      <c r="BA53" s="408"/>
      <c r="BB53" s="420"/>
      <c r="BC53" s="430"/>
      <c r="BD53" s="420"/>
      <c r="BE53" s="430"/>
      <c r="BF53" s="351"/>
      <c r="BG53" s="430"/>
      <c r="BH53" s="430"/>
      <c r="BI53" s="408"/>
      <c r="BJ53" s="430"/>
      <c r="BK53" s="351"/>
      <c r="BL53" s="408"/>
      <c r="BM53" s="408"/>
      <c r="BN53" s="408"/>
      <c r="BO53" s="408"/>
      <c r="BP53" s="604"/>
      <c r="BQ53" s="408"/>
      <c r="BR53" s="408"/>
      <c r="BS53" s="408"/>
      <c r="BT53" s="408"/>
      <c r="BU53" s="351"/>
      <c r="BV53" s="408"/>
      <c r="BW53" s="408"/>
      <c r="BX53" s="408"/>
      <c r="BY53" s="408"/>
      <c r="BZ53" s="351"/>
      <c r="CA53" s="408"/>
      <c r="CB53" s="408"/>
      <c r="CC53" s="408"/>
      <c r="CD53" s="408"/>
      <c r="CE53" s="351"/>
      <c r="CF53" s="408"/>
      <c r="CG53" s="408"/>
      <c r="CH53" s="408"/>
      <c r="CI53" s="408"/>
      <c r="CJ53" s="351"/>
      <c r="CK53" s="408"/>
      <c r="CL53" s="408"/>
      <c r="CM53" s="408"/>
      <c r="CN53" s="408"/>
      <c r="CO53" s="351"/>
      <c r="CP53" s="408"/>
      <c r="CQ53" s="408"/>
      <c r="CR53" s="408"/>
      <c r="CS53" s="408"/>
      <c r="CT53" s="641"/>
      <c r="CU53" s="348"/>
      <c r="CV53" s="5"/>
      <c r="CW53" s="5"/>
      <c r="CX53" s="32"/>
      <c r="CY53" s="5"/>
      <c r="CZ53" s="5"/>
      <c r="DA53" s="5"/>
      <c r="DB53" s="6"/>
      <c r="DC53" s="6"/>
      <c r="DD53" s="6"/>
      <c r="DE53" s="6"/>
    </row>
    <row r="54" spans="1:109" s="35" customFormat="1" ht="25.5" x14ac:dyDescent="0.25">
      <c r="A54" s="5"/>
      <c r="B54" s="693"/>
      <c r="C54" s="696"/>
      <c r="D54" s="446"/>
      <c r="E54" s="522"/>
      <c r="F54" s="454"/>
      <c r="G54" s="524"/>
      <c r="H54" s="461"/>
      <c r="I54" s="507"/>
      <c r="J54" s="454"/>
      <c r="K54" s="446"/>
      <c r="L54" s="446"/>
      <c r="M54" s="454"/>
      <c r="N54" s="505"/>
      <c r="O54" s="454"/>
      <c r="P54" s="509"/>
      <c r="Q54" s="509"/>
      <c r="R54" s="348"/>
      <c r="S54" s="641"/>
      <c r="T54" s="348"/>
      <c r="U54" s="351"/>
      <c r="V54" s="348"/>
      <c r="W54" s="351"/>
      <c r="X54" s="348"/>
      <c r="Y54" s="351"/>
      <c r="Z54" s="348"/>
      <c r="AA54" s="351"/>
      <c r="AB54" s="348"/>
      <c r="AC54" s="351"/>
      <c r="AD54" s="348"/>
      <c r="AE54" s="351"/>
      <c r="AF54" s="348"/>
      <c r="AG54" s="351"/>
      <c r="AH54" s="348"/>
      <c r="AI54" s="351"/>
      <c r="AJ54" s="348"/>
      <c r="AK54" s="351"/>
      <c r="AL54" s="39" t="s">
        <v>89</v>
      </c>
      <c r="AM54" s="161">
        <v>5.5555555555555552E-2</v>
      </c>
      <c r="AN54" s="40">
        <v>0.5</v>
      </c>
      <c r="AO54" s="140"/>
      <c r="AP54" s="306" t="s">
        <v>251</v>
      </c>
      <c r="AQ54" s="59" t="s">
        <v>252</v>
      </c>
      <c r="AR54" s="677"/>
      <c r="AS54" s="446"/>
      <c r="AT54" s="446"/>
      <c r="AU54" s="440"/>
      <c r="AV54" s="348"/>
      <c r="AW54" s="561"/>
      <c r="AX54" s="561"/>
      <c r="AY54" s="348"/>
      <c r="AZ54" s="348"/>
      <c r="BA54" s="408"/>
      <c r="BB54" s="420"/>
      <c r="BC54" s="430"/>
      <c r="BD54" s="420"/>
      <c r="BE54" s="430"/>
      <c r="BF54" s="351"/>
      <c r="BG54" s="430"/>
      <c r="BH54" s="430"/>
      <c r="BI54" s="408"/>
      <c r="BJ54" s="430"/>
      <c r="BK54" s="351"/>
      <c r="BL54" s="408"/>
      <c r="BM54" s="408"/>
      <c r="BN54" s="408"/>
      <c r="BO54" s="408"/>
      <c r="BP54" s="604"/>
      <c r="BQ54" s="408"/>
      <c r="BR54" s="408"/>
      <c r="BS54" s="408"/>
      <c r="BT54" s="408"/>
      <c r="BU54" s="351"/>
      <c r="BV54" s="408"/>
      <c r="BW54" s="408"/>
      <c r="BX54" s="408"/>
      <c r="BY54" s="408"/>
      <c r="BZ54" s="351"/>
      <c r="CA54" s="408"/>
      <c r="CB54" s="408"/>
      <c r="CC54" s="408"/>
      <c r="CD54" s="408"/>
      <c r="CE54" s="351"/>
      <c r="CF54" s="408"/>
      <c r="CG54" s="408"/>
      <c r="CH54" s="408"/>
      <c r="CI54" s="408"/>
      <c r="CJ54" s="351"/>
      <c r="CK54" s="408"/>
      <c r="CL54" s="408"/>
      <c r="CM54" s="408"/>
      <c r="CN54" s="408"/>
      <c r="CO54" s="351"/>
      <c r="CP54" s="408"/>
      <c r="CQ54" s="408"/>
      <c r="CR54" s="408"/>
      <c r="CS54" s="408"/>
      <c r="CT54" s="641"/>
      <c r="CU54" s="348"/>
      <c r="CV54" s="5"/>
      <c r="CW54" s="5"/>
      <c r="CX54" s="32"/>
      <c r="CY54" s="5"/>
      <c r="CZ54" s="5"/>
      <c r="DA54" s="5"/>
      <c r="DB54" s="6"/>
      <c r="DC54" s="6"/>
      <c r="DD54" s="6"/>
      <c r="DE54" s="6"/>
    </row>
    <row r="55" spans="1:109" s="35" customFormat="1" ht="38.25" x14ac:dyDescent="0.25">
      <c r="A55" s="5"/>
      <c r="B55" s="693"/>
      <c r="C55" s="696"/>
      <c r="D55" s="446"/>
      <c r="E55" s="522"/>
      <c r="F55" s="454"/>
      <c r="G55" s="524"/>
      <c r="H55" s="461"/>
      <c r="I55" s="507"/>
      <c r="J55" s="454"/>
      <c r="K55" s="446"/>
      <c r="L55" s="446"/>
      <c r="M55" s="454"/>
      <c r="N55" s="505"/>
      <c r="O55" s="454"/>
      <c r="P55" s="509"/>
      <c r="Q55" s="509"/>
      <c r="R55" s="348"/>
      <c r="S55" s="641"/>
      <c r="T55" s="348"/>
      <c r="U55" s="351"/>
      <c r="V55" s="348"/>
      <c r="W55" s="351"/>
      <c r="X55" s="348"/>
      <c r="Y55" s="351"/>
      <c r="Z55" s="348"/>
      <c r="AA55" s="351"/>
      <c r="AB55" s="348"/>
      <c r="AC55" s="351"/>
      <c r="AD55" s="348"/>
      <c r="AE55" s="351"/>
      <c r="AF55" s="348"/>
      <c r="AG55" s="351"/>
      <c r="AH55" s="348"/>
      <c r="AI55" s="351"/>
      <c r="AJ55" s="348"/>
      <c r="AK55" s="351"/>
      <c r="AL55" s="39" t="s">
        <v>90</v>
      </c>
      <c r="AM55" s="161">
        <v>5.5555555555555552E-2</v>
      </c>
      <c r="AN55" s="40">
        <v>0.5</v>
      </c>
      <c r="AO55" s="140"/>
      <c r="AP55" s="327" t="s">
        <v>315</v>
      </c>
      <c r="AQ55" s="59" t="s">
        <v>253</v>
      </c>
      <c r="AR55" s="677"/>
      <c r="AS55" s="446"/>
      <c r="AT55" s="446"/>
      <c r="AU55" s="440"/>
      <c r="AV55" s="348"/>
      <c r="AW55" s="561"/>
      <c r="AX55" s="561"/>
      <c r="AY55" s="348"/>
      <c r="AZ55" s="348"/>
      <c r="BA55" s="408"/>
      <c r="BB55" s="420"/>
      <c r="BC55" s="430"/>
      <c r="BD55" s="420"/>
      <c r="BE55" s="430"/>
      <c r="BF55" s="351"/>
      <c r="BG55" s="430"/>
      <c r="BH55" s="430"/>
      <c r="BI55" s="408"/>
      <c r="BJ55" s="430"/>
      <c r="BK55" s="351"/>
      <c r="BL55" s="408"/>
      <c r="BM55" s="408"/>
      <c r="BN55" s="408"/>
      <c r="BO55" s="408"/>
      <c r="BP55" s="604"/>
      <c r="BQ55" s="408"/>
      <c r="BR55" s="408"/>
      <c r="BS55" s="408"/>
      <c r="BT55" s="408"/>
      <c r="BU55" s="351"/>
      <c r="BV55" s="408"/>
      <c r="BW55" s="408"/>
      <c r="BX55" s="408"/>
      <c r="BY55" s="408"/>
      <c r="BZ55" s="351"/>
      <c r="CA55" s="408"/>
      <c r="CB55" s="408"/>
      <c r="CC55" s="408"/>
      <c r="CD55" s="408"/>
      <c r="CE55" s="351"/>
      <c r="CF55" s="408"/>
      <c r="CG55" s="408"/>
      <c r="CH55" s="408"/>
      <c r="CI55" s="408"/>
      <c r="CJ55" s="351"/>
      <c r="CK55" s="408"/>
      <c r="CL55" s="408"/>
      <c r="CM55" s="408"/>
      <c r="CN55" s="408"/>
      <c r="CO55" s="351"/>
      <c r="CP55" s="408"/>
      <c r="CQ55" s="408"/>
      <c r="CR55" s="408"/>
      <c r="CS55" s="408"/>
      <c r="CT55" s="641"/>
      <c r="CU55" s="348"/>
      <c r="CV55" s="5"/>
      <c r="CW55" s="5"/>
      <c r="CX55" s="32"/>
      <c r="CY55" s="5"/>
      <c r="CZ55" s="5"/>
      <c r="DA55" s="5"/>
      <c r="DB55" s="6"/>
      <c r="DC55" s="6"/>
      <c r="DD55" s="6"/>
      <c r="DE55" s="6"/>
    </row>
    <row r="56" spans="1:109" s="35" customFormat="1" ht="38.25" x14ac:dyDescent="0.25">
      <c r="A56" s="5"/>
      <c r="B56" s="693"/>
      <c r="C56" s="696"/>
      <c r="D56" s="446"/>
      <c r="E56" s="522"/>
      <c r="F56" s="454"/>
      <c r="G56" s="524"/>
      <c r="H56" s="462"/>
      <c r="I56" s="508"/>
      <c r="J56" s="458"/>
      <c r="K56" s="459"/>
      <c r="L56" s="459"/>
      <c r="M56" s="458"/>
      <c r="N56" s="505"/>
      <c r="O56" s="458"/>
      <c r="P56" s="443"/>
      <c r="Q56" s="443"/>
      <c r="R56" s="349"/>
      <c r="S56" s="642"/>
      <c r="T56" s="349"/>
      <c r="U56" s="352"/>
      <c r="V56" s="349"/>
      <c r="W56" s="352"/>
      <c r="X56" s="349"/>
      <c r="Y56" s="352"/>
      <c r="Z56" s="349"/>
      <c r="AA56" s="352"/>
      <c r="AB56" s="349"/>
      <c r="AC56" s="352"/>
      <c r="AD56" s="349"/>
      <c r="AE56" s="352"/>
      <c r="AF56" s="349"/>
      <c r="AG56" s="352"/>
      <c r="AH56" s="349"/>
      <c r="AI56" s="352"/>
      <c r="AJ56" s="349"/>
      <c r="AK56" s="352"/>
      <c r="AL56" s="39" t="s">
        <v>91</v>
      </c>
      <c r="AM56" s="161">
        <v>5.5555555555555552E-2</v>
      </c>
      <c r="AN56" s="40">
        <v>0.5</v>
      </c>
      <c r="AO56" s="140"/>
      <c r="AP56" s="327" t="s">
        <v>316</v>
      </c>
      <c r="AQ56" s="59" t="s">
        <v>253</v>
      </c>
      <c r="AR56" s="678"/>
      <c r="AS56" s="459"/>
      <c r="AT56" s="459"/>
      <c r="AU56" s="440"/>
      <c r="AV56" s="348"/>
      <c r="AW56" s="562"/>
      <c r="AX56" s="562"/>
      <c r="AY56" s="349"/>
      <c r="AZ56" s="349"/>
      <c r="BA56" s="412"/>
      <c r="BB56" s="421"/>
      <c r="BC56" s="431"/>
      <c r="BD56" s="421"/>
      <c r="BE56" s="431"/>
      <c r="BF56" s="352"/>
      <c r="BG56" s="431"/>
      <c r="BH56" s="431"/>
      <c r="BI56" s="412"/>
      <c r="BJ56" s="431"/>
      <c r="BK56" s="352"/>
      <c r="BL56" s="412"/>
      <c r="BM56" s="412"/>
      <c r="BN56" s="412"/>
      <c r="BO56" s="412"/>
      <c r="BP56" s="605"/>
      <c r="BQ56" s="412"/>
      <c r="BR56" s="412"/>
      <c r="BS56" s="412"/>
      <c r="BT56" s="412"/>
      <c r="BU56" s="352"/>
      <c r="BV56" s="412"/>
      <c r="BW56" s="412"/>
      <c r="BX56" s="412"/>
      <c r="BY56" s="412"/>
      <c r="BZ56" s="352"/>
      <c r="CA56" s="412"/>
      <c r="CB56" s="412"/>
      <c r="CC56" s="412"/>
      <c r="CD56" s="412"/>
      <c r="CE56" s="352"/>
      <c r="CF56" s="412"/>
      <c r="CG56" s="412"/>
      <c r="CH56" s="412"/>
      <c r="CI56" s="412"/>
      <c r="CJ56" s="352"/>
      <c r="CK56" s="412"/>
      <c r="CL56" s="412"/>
      <c r="CM56" s="412"/>
      <c r="CN56" s="412"/>
      <c r="CO56" s="352"/>
      <c r="CP56" s="412"/>
      <c r="CQ56" s="412"/>
      <c r="CR56" s="412"/>
      <c r="CS56" s="412"/>
      <c r="CT56" s="642"/>
      <c r="CU56" s="599"/>
      <c r="CV56" s="5"/>
      <c r="CW56" s="5"/>
      <c r="CX56" s="5"/>
      <c r="CY56" s="5"/>
      <c r="CZ56" s="5"/>
      <c r="DA56" s="5"/>
      <c r="DB56" s="6"/>
      <c r="DC56" s="6"/>
      <c r="DD56" s="6"/>
      <c r="DE56" s="6"/>
    </row>
    <row r="57" spans="1:109" s="35" customFormat="1" ht="56.25" customHeight="1" x14ac:dyDescent="0.25">
      <c r="A57" s="5"/>
      <c r="B57" s="693"/>
      <c r="C57" s="696"/>
      <c r="D57" s="446"/>
      <c r="E57" s="522"/>
      <c r="F57" s="454"/>
      <c r="G57" s="524"/>
      <c r="H57" s="460" t="s">
        <v>40</v>
      </c>
      <c r="I57" s="506">
        <v>0.2</v>
      </c>
      <c r="J57" s="453" t="s">
        <v>34</v>
      </c>
      <c r="K57" s="445" t="s">
        <v>41</v>
      </c>
      <c r="L57" s="445">
        <v>0</v>
      </c>
      <c r="M57" s="453">
        <v>1</v>
      </c>
      <c r="N57" s="505">
        <v>1</v>
      </c>
      <c r="O57" s="453">
        <v>1</v>
      </c>
      <c r="P57" s="442">
        <v>1</v>
      </c>
      <c r="Q57" s="442">
        <v>1</v>
      </c>
      <c r="R57" s="463">
        <f>AN57*AM57+AN58*AM58+AN59*AM59</f>
        <v>0</v>
      </c>
      <c r="S57" s="353">
        <f>R57/Q57</f>
        <v>0</v>
      </c>
      <c r="T57" s="463"/>
      <c r="U57" s="353"/>
      <c r="V57" s="463"/>
      <c r="W57" s="353"/>
      <c r="X57" s="463"/>
      <c r="Y57" s="353"/>
      <c r="Z57" s="350"/>
      <c r="AA57" s="353"/>
      <c r="AB57" s="350"/>
      <c r="AC57" s="353"/>
      <c r="AD57" s="350"/>
      <c r="AE57" s="353"/>
      <c r="AF57" s="350"/>
      <c r="AG57" s="353"/>
      <c r="AH57" s="350"/>
      <c r="AI57" s="353"/>
      <c r="AJ57" s="350"/>
      <c r="AK57" s="353"/>
      <c r="AL57" s="210" t="s">
        <v>102</v>
      </c>
      <c r="AM57" s="45">
        <v>0.35</v>
      </c>
      <c r="AN57" s="41"/>
      <c r="AO57" s="140"/>
      <c r="AP57" s="157"/>
      <c r="AQ57" s="59"/>
      <c r="AR57" s="103">
        <v>18000000</v>
      </c>
      <c r="AS57" s="445" t="s">
        <v>25</v>
      </c>
      <c r="AT57" s="445" t="s">
        <v>26</v>
      </c>
      <c r="AU57" s="440"/>
      <c r="AV57" s="348"/>
      <c r="AW57" s="560"/>
      <c r="AX57" s="347"/>
      <c r="AY57" s="347" t="s">
        <v>295</v>
      </c>
      <c r="AZ57" s="347" t="s">
        <v>297</v>
      </c>
      <c r="BA57" s="435">
        <v>0</v>
      </c>
      <c r="BB57" s="418">
        <v>103075000</v>
      </c>
      <c r="BC57" s="379">
        <v>0</v>
      </c>
      <c r="BD57" s="418">
        <f>+BB57+BB60+BB62</f>
        <v>103075000</v>
      </c>
      <c r="BE57" s="379">
        <f>+BC57+BC60+BC62</f>
        <v>0</v>
      </c>
      <c r="BF57" s="358">
        <f>+BE57/BD57</f>
        <v>0</v>
      </c>
      <c r="BG57" s="379"/>
      <c r="BH57" s="379"/>
      <c r="BI57" s="377"/>
      <c r="BJ57" s="379"/>
      <c r="BK57" s="358"/>
      <c r="BL57" s="377"/>
      <c r="BM57" s="377"/>
      <c r="BN57" s="377"/>
      <c r="BO57" s="377"/>
      <c r="BP57" s="620"/>
      <c r="BQ57" s="377"/>
      <c r="BR57" s="377"/>
      <c r="BS57" s="377"/>
      <c r="BT57" s="379"/>
      <c r="BU57" s="358"/>
      <c r="BV57" s="377"/>
      <c r="BW57" s="377"/>
      <c r="BX57" s="377"/>
      <c r="BY57" s="379"/>
      <c r="BZ57" s="358"/>
      <c r="CA57" s="377"/>
      <c r="CB57" s="377"/>
      <c r="CC57" s="377"/>
      <c r="CD57" s="379"/>
      <c r="CE57" s="358"/>
      <c r="CF57" s="377"/>
      <c r="CG57" s="377"/>
      <c r="CH57" s="377"/>
      <c r="CI57" s="379"/>
      <c r="CJ57" s="358"/>
      <c r="CK57" s="377"/>
      <c r="CL57" s="377"/>
      <c r="CM57" s="377"/>
      <c r="CN57" s="379"/>
      <c r="CO57" s="358"/>
      <c r="CP57" s="377"/>
      <c r="CQ57" s="377"/>
      <c r="CR57" s="377">
        <f>+CP57+CP60+CP62</f>
        <v>0</v>
      </c>
      <c r="CS57" s="379">
        <f>+CQ57+CQ60+CQ62</f>
        <v>0</v>
      </c>
      <c r="CT57" s="667" t="e">
        <f>+CS57/CR57</f>
        <v>#DIV/0!</v>
      </c>
      <c r="CU57" s="609"/>
      <c r="CV57" s="5"/>
      <c r="CW57" s="5"/>
      <c r="CX57" s="5"/>
      <c r="CY57" s="5"/>
      <c r="CZ57" s="5"/>
      <c r="DA57" s="5"/>
      <c r="DB57" s="6"/>
      <c r="DC57" s="6"/>
      <c r="DD57" s="6"/>
      <c r="DE57" s="6"/>
    </row>
    <row r="58" spans="1:109" s="35" customFormat="1" ht="63.75" customHeight="1" x14ac:dyDescent="0.25">
      <c r="A58" s="5"/>
      <c r="B58" s="693"/>
      <c r="C58" s="696"/>
      <c r="D58" s="446"/>
      <c r="E58" s="522"/>
      <c r="F58" s="454"/>
      <c r="G58" s="524"/>
      <c r="H58" s="461"/>
      <c r="I58" s="507"/>
      <c r="J58" s="454"/>
      <c r="K58" s="446"/>
      <c r="L58" s="446"/>
      <c r="M58" s="454"/>
      <c r="N58" s="505"/>
      <c r="O58" s="454"/>
      <c r="P58" s="509"/>
      <c r="Q58" s="509"/>
      <c r="R58" s="464"/>
      <c r="S58" s="354"/>
      <c r="T58" s="464"/>
      <c r="U58" s="354"/>
      <c r="V58" s="464"/>
      <c r="W58" s="354"/>
      <c r="X58" s="464"/>
      <c r="Y58" s="354"/>
      <c r="Z58" s="351"/>
      <c r="AA58" s="354"/>
      <c r="AB58" s="351"/>
      <c r="AC58" s="354"/>
      <c r="AD58" s="351"/>
      <c r="AE58" s="354"/>
      <c r="AF58" s="351"/>
      <c r="AG58" s="354"/>
      <c r="AH58" s="351"/>
      <c r="AI58" s="354"/>
      <c r="AJ58" s="351"/>
      <c r="AK58" s="354"/>
      <c r="AL58" s="210" t="s">
        <v>116</v>
      </c>
      <c r="AM58" s="45">
        <v>0.2</v>
      </c>
      <c r="AN58" s="41"/>
      <c r="AO58" s="140"/>
      <c r="AP58" s="157"/>
      <c r="AQ58" s="59"/>
      <c r="AR58" s="103">
        <v>40000000</v>
      </c>
      <c r="AS58" s="446"/>
      <c r="AT58" s="446"/>
      <c r="AU58" s="440"/>
      <c r="AV58" s="348"/>
      <c r="AW58" s="561"/>
      <c r="AX58" s="348"/>
      <c r="AY58" s="348"/>
      <c r="AZ58" s="348"/>
      <c r="BA58" s="436"/>
      <c r="BB58" s="419"/>
      <c r="BC58" s="380"/>
      <c r="BD58" s="419"/>
      <c r="BE58" s="380"/>
      <c r="BF58" s="382"/>
      <c r="BG58" s="380"/>
      <c r="BH58" s="380"/>
      <c r="BI58" s="376"/>
      <c r="BJ58" s="380"/>
      <c r="BK58" s="382"/>
      <c r="BL58" s="376"/>
      <c r="BM58" s="376"/>
      <c r="BN58" s="376"/>
      <c r="BO58" s="376"/>
      <c r="BP58" s="621"/>
      <c r="BQ58" s="376"/>
      <c r="BR58" s="376"/>
      <c r="BS58" s="376"/>
      <c r="BT58" s="380"/>
      <c r="BU58" s="382"/>
      <c r="BV58" s="376"/>
      <c r="BW58" s="376"/>
      <c r="BX58" s="376"/>
      <c r="BY58" s="380"/>
      <c r="BZ58" s="382"/>
      <c r="CA58" s="376"/>
      <c r="CB58" s="376"/>
      <c r="CC58" s="376"/>
      <c r="CD58" s="380"/>
      <c r="CE58" s="382"/>
      <c r="CF58" s="376"/>
      <c r="CG58" s="376"/>
      <c r="CH58" s="376"/>
      <c r="CI58" s="380"/>
      <c r="CJ58" s="382"/>
      <c r="CK58" s="376"/>
      <c r="CL58" s="376"/>
      <c r="CM58" s="376"/>
      <c r="CN58" s="380"/>
      <c r="CO58" s="382"/>
      <c r="CP58" s="376"/>
      <c r="CQ58" s="376"/>
      <c r="CR58" s="376"/>
      <c r="CS58" s="380"/>
      <c r="CT58" s="668"/>
      <c r="CU58" s="597"/>
      <c r="CV58" s="5"/>
      <c r="CW58" s="5"/>
      <c r="CX58" s="5"/>
      <c r="CY58" s="5"/>
      <c r="CZ58" s="5"/>
      <c r="DA58" s="5"/>
      <c r="DB58" s="6"/>
      <c r="DC58" s="6"/>
      <c r="DD58" s="6"/>
      <c r="DE58" s="6"/>
    </row>
    <row r="59" spans="1:109" s="35" customFormat="1" ht="19.5" customHeight="1" x14ac:dyDescent="0.25">
      <c r="A59" s="5"/>
      <c r="B59" s="693"/>
      <c r="C59" s="696"/>
      <c r="D59" s="446"/>
      <c r="E59" s="522"/>
      <c r="F59" s="454"/>
      <c r="G59" s="524"/>
      <c r="H59" s="461"/>
      <c r="I59" s="507"/>
      <c r="J59" s="454"/>
      <c r="K59" s="446"/>
      <c r="L59" s="446"/>
      <c r="M59" s="454"/>
      <c r="N59" s="505"/>
      <c r="O59" s="454"/>
      <c r="P59" s="509"/>
      <c r="Q59" s="509"/>
      <c r="R59" s="464"/>
      <c r="S59" s="354"/>
      <c r="T59" s="464"/>
      <c r="U59" s="354"/>
      <c r="V59" s="464"/>
      <c r="W59" s="354"/>
      <c r="X59" s="464"/>
      <c r="Y59" s="354"/>
      <c r="Z59" s="351"/>
      <c r="AA59" s="354"/>
      <c r="AB59" s="351"/>
      <c r="AC59" s="354"/>
      <c r="AD59" s="351"/>
      <c r="AE59" s="354"/>
      <c r="AF59" s="351"/>
      <c r="AG59" s="354"/>
      <c r="AH59" s="351"/>
      <c r="AI59" s="354"/>
      <c r="AJ59" s="351"/>
      <c r="AK59" s="354"/>
      <c r="AL59" s="210" t="s">
        <v>114</v>
      </c>
      <c r="AM59" s="45">
        <v>0.45</v>
      </c>
      <c r="AN59" s="41">
        <f>+AN60*AM60+AN61*AM61+AN62*AM62</f>
        <v>0</v>
      </c>
      <c r="AO59" s="140"/>
      <c r="AP59" s="157"/>
      <c r="AQ59" s="60"/>
      <c r="AR59" s="103"/>
      <c r="AS59" s="446"/>
      <c r="AT59" s="446"/>
      <c r="AU59" s="440"/>
      <c r="AV59" s="348"/>
      <c r="AW59" s="561"/>
      <c r="AX59" s="348"/>
      <c r="AY59" s="348"/>
      <c r="AZ59" s="348"/>
      <c r="BA59" s="436"/>
      <c r="BB59" s="419"/>
      <c r="BC59" s="380"/>
      <c r="BD59" s="419"/>
      <c r="BE59" s="380"/>
      <c r="BF59" s="382"/>
      <c r="BG59" s="380"/>
      <c r="BH59" s="387"/>
      <c r="BI59" s="376"/>
      <c r="BJ59" s="380"/>
      <c r="BK59" s="382"/>
      <c r="BL59" s="376"/>
      <c r="BM59" s="386"/>
      <c r="BN59" s="376"/>
      <c r="BO59" s="376"/>
      <c r="BP59" s="621"/>
      <c r="BQ59" s="376"/>
      <c r="BR59" s="386"/>
      <c r="BS59" s="376"/>
      <c r="BT59" s="380"/>
      <c r="BU59" s="382"/>
      <c r="BV59" s="376"/>
      <c r="BW59" s="386"/>
      <c r="BX59" s="376"/>
      <c r="BY59" s="380"/>
      <c r="BZ59" s="382"/>
      <c r="CA59" s="376"/>
      <c r="CB59" s="386"/>
      <c r="CC59" s="376"/>
      <c r="CD59" s="380"/>
      <c r="CE59" s="382"/>
      <c r="CF59" s="376"/>
      <c r="CG59" s="386"/>
      <c r="CH59" s="376"/>
      <c r="CI59" s="380"/>
      <c r="CJ59" s="382"/>
      <c r="CK59" s="376"/>
      <c r="CL59" s="386"/>
      <c r="CM59" s="376"/>
      <c r="CN59" s="380"/>
      <c r="CO59" s="382"/>
      <c r="CP59" s="376"/>
      <c r="CQ59" s="386"/>
      <c r="CR59" s="376"/>
      <c r="CS59" s="380"/>
      <c r="CT59" s="668"/>
      <c r="CU59" s="597"/>
      <c r="CV59" s="5"/>
      <c r="CW59" s="5"/>
      <c r="CX59" s="22"/>
      <c r="CY59" s="5"/>
      <c r="CZ59" s="5"/>
      <c r="DA59" s="5"/>
      <c r="DB59" s="6"/>
      <c r="DC59" s="6"/>
      <c r="DD59" s="6"/>
      <c r="DE59" s="6"/>
    </row>
    <row r="60" spans="1:109" s="35" customFormat="1" ht="87" customHeight="1" x14ac:dyDescent="0.25">
      <c r="A60" s="5"/>
      <c r="B60" s="693"/>
      <c r="C60" s="696"/>
      <c r="D60" s="446"/>
      <c r="E60" s="522"/>
      <c r="F60" s="454"/>
      <c r="G60" s="524"/>
      <c r="H60" s="461"/>
      <c r="I60" s="507"/>
      <c r="J60" s="454"/>
      <c r="K60" s="446"/>
      <c r="L60" s="446"/>
      <c r="M60" s="454"/>
      <c r="N60" s="505"/>
      <c r="O60" s="454"/>
      <c r="P60" s="509"/>
      <c r="Q60" s="509"/>
      <c r="R60" s="464"/>
      <c r="S60" s="354"/>
      <c r="T60" s="464"/>
      <c r="U60" s="354"/>
      <c r="V60" s="464"/>
      <c r="W60" s="354"/>
      <c r="X60" s="464"/>
      <c r="Y60" s="354"/>
      <c r="Z60" s="351"/>
      <c r="AA60" s="354"/>
      <c r="AB60" s="351"/>
      <c r="AC60" s="354"/>
      <c r="AD60" s="351"/>
      <c r="AE60" s="354"/>
      <c r="AF60" s="351"/>
      <c r="AG60" s="354"/>
      <c r="AH60" s="351"/>
      <c r="AI60" s="354"/>
      <c r="AJ60" s="351"/>
      <c r="AK60" s="354"/>
      <c r="AL60" s="39" t="s">
        <v>115</v>
      </c>
      <c r="AM60" s="84">
        <v>0.35</v>
      </c>
      <c r="AN60" s="40"/>
      <c r="AO60" s="140"/>
      <c r="AP60" s="157"/>
      <c r="AQ60" s="60"/>
      <c r="AR60" s="103">
        <v>20000000</v>
      </c>
      <c r="AS60" s="446"/>
      <c r="AT60" s="446"/>
      <c r="AU60" s="440"/>
      <c r="AV60" s="348"/>
      <c r="AW60" s="348"/>
      <c r="AX60" s="348"/>
      <c r="AY60" s="509"/>
      <c r="AZ60" s="348"/>
      <c r="BA60" s="430"/>
      <c r="BB60" s="420"/>
      <c r="BC60" s="430"/>
      <c r="BD60" s="419"/>
      <c r="BE60" s="380"/>
      <c r="BF60" s="382"/>
      <c r="BG60" s="430"/>
      <c r="BH60" s="429"/>
      <c r="BI60" s="376"/>
      <c r="BJ60" s="380"/>
      <c r="BK60" s="382"/>
      <c r="BL60" s="408"/>
      <c r="BM60" s="411"/>
      <c r="BN60" s="376"/>
      <c r="BO60" s="376"/>
      <c r="BP60" s="621"/>
      <c r="BQ60" s="408"/>
      <c r="BR60" s="411"/>
      <c r="BS60" s="376"/>
      <c r="BT60" s="380"/>
      <c r="BU60" s="382"/>
      <c r="BV60" s="408"/>
      <c r="BW60" s="411"/>
      <c r="BX60" s="376"/>
      <c r="BY60" s="380"/>
      <c r="BZ60" s="382"/>
      <c r="CA60" s="408"/>
      <c r="CB60" s="411"/>
      <c r="CC60" s="376"/>
      <c r="CD60" s="380"/>
      <c r="CE60" s="382"/>
      <c r="CF60" s="408"/>
      <c r="CG60" s="411"/>
      <c r="CH60" s="376"/>
      <c r="CI60" s="380"/>
      <c r="CJ60" s="382"/>
      <c r="CK60" s="408"/>
      <c r="CL60" s="411"/>
      <c r="CM60" s="376"/>
      <c r="CN60" s="380"/>
      <c r="CO60" s="382"/>
      <c r="CP60" s="408"/>
      <c r="CQ60" s="411"/>
      <c r="CR60" s="376"/>
      <c r="CS60" s="380"/>
      <c r="CT60" s="668"/>
      <c r="CU60" s="597"/>
      <c r="CV60" s="5"/>
      <c r="CW60" s="5"/>
      <c r="CX60" s="5"/>
      <c r="CY60" s="5"/>
      <c r="CZ60" s="5"/>
      <c r="DA60" s="5"/>
      <c r="DB60" s="6"/>
      <c r="DC60" s="6"/>
      <c r="DD60" s="6"/>
      <c r="DE60" s="6"/>
    </row>
    <row r="61" spans="1:109" s="35" customFormat="1" ht="19.5" customHeight="1" x14ac:dyDescent="0.25">
      <c r="A61" s="5"/>
      <c r="B61" s="693"/>
      <c r="C61" s="696"/>
      <c r="D61" s="446"/>
      <c r="E61" s="522"/>
      <c r="F61" s="454"/>
      <c r="G61" s="524"/>
      <c r="H61" s="461"/>
      <c r="I61" s="507"/>
      <c r="J61" s="454"/>
      <c r="K61" s="446"/>
      <c r="L61" s="446"/>
      <c r="M61" s="454"/>
      <c r="N61" s="505"/>
      <c r="O61" s="454"/>
      <c r="P61" s="509"/>
      <c r="Q61" s="509"/>
      <c r="R61" s="464"/>
      <c r="S61" s="354"/>
      <c r="T61" s="464"/>
      <c r="U61" s="354"/>
      <c r="V61" s="464"/>
      <c r="W61" s="354"/>
      <c r="X61" s="464"/>
      <c r="Y61" s="354"/>
      <c r="Z61" s="351"/>
      <c r="AA61" s="354"/>
      <c r="AB61" s="351"/>
      <c r="AC61" s="354"/>
      <c r="AD61" s="351"/>
      <c r="AE61" s="354"/>
      <c r="AF61" s="351"/>
      <c r="AG61" s="354"/>
      <c r="AH61" s="351"/>
      <c r="AI61" s="354"/>
      <c r="AJ61" s="351"/>
      <c r="AK61" s="354"/>
      <c r="AL61" s="39" t="s">
        <v>117</v>
      </c>
      <c r="AM61" s="44">
        <v>0.3</v>
      </c>
      <c r="AN61" s="40"/>
      <c r="AO61" s="140"/>
      <c r="AP61" s="41"/>
      <c r="AQ61" s="60"/>
      <c r="AR61" s="103">
        <v>6000000</v>
      </c>
      <c r="AS61" s="446"/>
      <c r="AT61" s="446"/>
      <c r="AU61" s="440"/>
      <c r="AV61" s="348"/>
      <c r="AW61" s="348"/>
      <c r="AX61" s="348"/>
      <c r="AY61" s="509"/>
      <c r="AZ61" s="348"/>
      <c r="BA61" s="430"/>
      <c r="BB61" s="420"/>
      <c r="BC61" s="430"/>
      <c r="BD61" s="419"/>
      <c r="BE61" s="380"/>
      <c r="BF61" s="382"/>
      <c r="BG61" s="430"/>
      <c r="BH61" s="430"/>
      <c r="BI61" s="376"/>
      <c r="BJ61" s="380"/>
      <c r="BK61" s="382"/>
      <c r="BL61" s="408"/>
      <c r="BM61" s="408"/>
      <c r="BN61" s="376"/>
      <c r="BO61" s="376"/>
      <c r="BP61" s="621"/>
      <c r="BQ61" s="408"/>
      <c r="BR61" s="408"/>
      <c r="BS61" s="376"/>
      <c r="BT61" s="380"/>
      <c r="BU61" s="382"/>
      <c r="BV61" s="408"/>
      <c r="BW61" s="408"/>
      <c r="BX61" s="376"/>
      <c r="BY61" s="380"/>
      <c r="BZ61" s="382"/>
      <c r="CA61" s="408"/>
      <c r="CB61" s="408"/>
      <c r="CC61" s="376"/>
      <c r="CD61" s="380"/>
      <c r="CE61" s="382"/>
      <c r="CF61" s="408"/>
      <c r="CG61" s="408"/>
      <c r="CH61" s="376"/>
      <c r="CI61" s="380"/>
      <c r="CJ61" s="382"/>
      <c r="CK61" s="408"/>
      <c r="CL61" s="408"/>
      <c r="CM61" s="376"/>
      <c r="CN61" s="380"/>
      <c r="CO61" s="382"/>
      <c r="CP61" s="408"/>
      <c r="CQ61" s="408"/>
      <c r="CR61" s="376"/>
      <c r="CS61" s="380"/>
      <c r="CT61" s="668"/>
      <c r="CU61" s="597"/>
      <c r="CV61" s="5"/>
      <c r="CW61" s="5"/>
      <c r="CX61" s="5"/>
      <c r="CY61" s="13"/>
      <c r="CZ61" s="5"/>
      <c r="DA61" s="5"/>
      <c r="DB61" s="6"/>
      <c r="DC61" s="6"/>
      <c r="DD61" s="6"/>
      <c r="DE61" s="6"/>
    </row>
    <row r="62" spans="1:109" s="35" customFormat="1" ht="26.25" thickBot="1" x14ac:dyDescent="0.3">
      <c r="A62" s="5"/>
      <c r="B62" s="693"/>
      <c r="C62" s="696"/>
      <c r="D62" s="446"/>
      <c r="E62" s="522"/>
      <c r="F62" s="454"/>
      <c r="G62" s="524"/>
      <c r="H62" s="462"/>
      <c r="I62" s="508"/>
      <c r="J62" s="458"/>
      <c r="K62" s="459"/>
      <c r="L62" s="459"/>
      <c r="M62" s="458"/>
      <c r="N62" s="505"/>
      <c r="O62" s="458"/>
      <c r="P62" s="443"/>
      <c r="Q62" s="443"/>
      <c r="R62" s="566"/>
      <c r="S62" s="355"/>
      <c r="T62" s="566"/>
      <c r="U62" s="355"/>
      <c r="V62" s="566"/>
      <c r="W62" s="355"/>
      <c r="X62" s="566"/>
      <c r="Y62" s="355"/>
      <c r="Z62" s="352"/>
      <c r="AA62" s="355"/>
      <c r="AB62" s="352"/>
      <c r="AC62" s="355"/>
      <c r="AD62" s="352"/>
      <c r="AE62" s="355"/>
      <c r="AF62" s="352"/>
      <c r="AG62" s="355"/>
      <c r="AH62" s="352"/>
      <c r="AI62" s="355"/>
      <c r="AJ62" s="352"/>
      <c r="AK62" s="355"/>
      <c r="AL62" s="21" t="s">
        <v>212</v>
      </c>
      <c r="AM62" s="50">
        <v>0.35</v>
      </c>
      <c r="AN62" s="40"/>
      <c r="AO62" s="140"/>
      <c r="AP62" s="157"/>
      <c r="AQ62" s="60"/>
      <c r="AR62" s="103">
        <v>8000000</v>
      </c>
      <c r="AS62" s="459"/>
      <c r="AT62" s="459"/>
      <c r="AU62" s="440"/>
      <c r="AV62" s="348"/>
      <c r="AW62" s="93"/>
      <c r="AX62" s="263"/>
      <c r="AY62" s="264"/>
      <c r="AZ62" s="93"/>
      <c r="BA62" s="265"/>
      <c r="BB62" s="317"/>
      <c r="BC62" s="266"/>
      <c r="BD62" s="601"/>
      <c r="BE62" s="387"/>
      <c r="BF62" s="413"/>
      <c r="BG62" s="194"/>
      <c r="BH62" s="266"/>
      <c r="BI62" s="386"/>
      <c r="BJ62" s="387"/>
      <c r="BK62" s="413"/>
      <c r="BL62" s="139"/>
      <c r="BM62" s="267"/>
      <c r="BN62" s="386"/>
      <c r="BO62" s="386"/>
      <c r="BP62" s="636"/>
      <c r="BQ62" s="139"/>
      <c r="BR62" s="267"/>
      <c r="BS62" s="386"/>
      <c r="BT62" s="387"/>
      <c r="BU62" s="413"/>
      <c r="BV62" s="139"/>
      <c r="BW62" s="267"/>
      <c r="BX62" s="386"/>
      <c r="BY62" s="387"/>
      <c r="BZ62" s="413"/>
      <c r="CA62" s="139"/>
      <c r="CB62" s="267"/>
      <c r="CC62" s="386"/>
      <c r="CD62" s="387"/>
      <c r="CE62" s="413"/>
      <c r="CF62" s="139"/>
      <c r="CG62" s="267"/>
      <c r="CH62" s="386"/>
      <c r="CI62" s="387"/>
      <c r="CJ62" s="413"/>
      <c r="CK62" s="139"/>
      <c r="CL62" s="267"/>
      <c r="CM62" s="386"/>
      <c r="CN62" s="387"/>
      <c r="CO62" s="413"/>
      <c r="CP62" s="139"/>
      <c r="CQ62" s="267"/>
      <c r="CR62" s="386"/>
      <c r="CS62" s="387"/>
      <c r="CT62" s="669"/>
      <c r="CU62" s="610"/>
      <c r="CV62" s="5"/>
      <c r="CW62" s="5"/>
      <c r="CX62" s="5"/>
      <c r="CY62" s="13"/>
      <c r="CZ62" s="13"/>
      <c r="DA62" s="5"/>
      <c r="DB62" s="6"/>
      <c r="DC62" s="6"/>
      <c r="DD62" s="6"/>
      <c r="DE62" s="6"/>
    </row>
    <row r="63" spans="1:109" s="35" customFormat="1" ht="52.5" customHeight="1" x14ac:dyDescent="0.25">
      <c r="A63" s="5"/>
      <c r="B63" s="693"/>
      <c r="C63" s="696"/>
      <c r="D63" s="446"/>
      <c r="E63" s="522"/>
      <c r="F63" s="454"/>
      <c r="G63" s="524"/>
      <c r="H63" s="460" t="s">
        <v>42</v>
      </c>
      <c r="I63" s="506">
        <v>0.3</v>
      </c>
      <c r="J63" s="453" t="s">
        <v>34</v>
      </c>
      <c r="K63" s="445" t="s">
        <v>43</v>
      </c>
      <c r="L63" s="445">
        <v>0</v>
      </c>
      <c r="M63" s="453">
        <v>1</v>
      </c>
      <c r="N63" s="505">
        <v>1</v>
      </c>
      <c r="O63" s="453">
        <v>1</v>
      </c>
      <c r="P63" s="442">
        <v>1</v>
      </c>
      <c r="Q63" s="442">
        <v>1</v>
      </c>
      <c r="R63" s="606">
        <f>AN63*AM63+AN64*AM64+AN65*AM65+AM66*AN66</f>
        <v>0</v>
      </c>
      <c r="S63" s="353">
        <f>R63/Q63</f>
        <v>0</v>
      </c>
      <c r="T63" s="606"/>
      <c r="U63" s="353"/>
      <c r="V63" s="606"/>
      <c r="W63" s="353"/>
      <c r="X63" s="606"/>
      <c r="Y63" s="353"/>
      <c r="Z63" s="350"/>
      <c r="AA63" s="353"/>
      <c r="AB63" s="350"/>
      <c r="AC63" s="353"/>
      <c r="AD63" s="350"/>
      <c r="AE63" s="353"/>
      <c r="AF63" s="350"/>
      <c r="AG63" s="353"/>
      <c r="AH63" s="350"/>
      <c r="AI63" s="353"/>
      <c r="AJ63" s="350"/>
      <c r="AK63" s="353"/>
      <c r="AL63" s="28" t="s">
        <v>112</v>
      </c>
      <c r="AM63" s="54">
        <v>0.25</v>
      </c>
      <c r="AN63" s="41"/>
      <c r="AO63" s="140"/>
      <c r="AP63" s="157"/>
      <c r="AQ63" s="60"/>
      <c r="AR63" s="29"/>
      <c r="AS63" s="445" t="s">
        <v>25</v>
      </c>
      <c r="AT63" s="445" t="s">
        <v>26</v>
      </c>
      <c r="AU63" s="440"/>
      <c r="AV63" s="348"/>
      <c r="AW63" s="560"/>
      <c r="AX63" s="347"/>
      <c r="AY63" s="563"/>
      <c r="AZ63" s="347"/>
      <c r="BA63" s="435"/>
      <c r="BB63" s="418"/>
      <c r="BC63" s="379"/>
      <c r="BD63" s="418"/>
      <c r="BE63" s="379"/>
      <c r="BF63" s="358"/>
      <c r="BG63" s="379"/>
      <c r="BH63" s="379"/>
      <c r="BI63" s="377"/>
      <c r="BJ63" s="379"/>
      <c r="BK63" s="358"/>
      <c r="BL63" s="377"/>
      <c r="BM63" s="377"/>
      <c r="BN63" s="377"/>
      <c r="BO63" s="377"/>
      <c r="BP63" s="620"/>
      <c r="BQ63" s="377"/>
      <c r="BR63" s="377"/>
      <c r="BS63" s="377"/>
      <c r="BT63" s="379"/>
      <c r="BU63" s="358"/>
      <c r="BV63" s="377"/>
      <c r="BW63" s="377"/>
      <c r="BX63" s="377"/>
      <c r="BY63" s="379"/>
      <c r="BZ63" s="358"/>
      <c r="CA63" s="377"/>
      <c r="CB63" s="377"/>
      <c r="CC63" s="377"/>
      <c r="CD63" s="379"/>
      <c r="CE63" s="358"/>
      <c r="CF63" s="377"/>
      <c r="CG63" s="377"/>
      <c r="CH63" s="377"/>
      <c r="CI63" s="379"/>
      <c r="CJ63" s="358"/>
      <c r="CK63" s="377"/>
      <c r="CL63" s="377"/>
      <c r="CM63" s="377"/>
      <c r="CN63" s="379"/>
      <c r="CO63" s="358"/>
      <c r="CP63" s="377"/>
      <c r="CQ63" s="377"/>
      <c r="CR63" s="377"/>
      <c r="CS63" s="379"/>
      <c r="CT63" s="667"/>
      <c r="CU63" s="609"/>
      <c r="CV63" s="5"/>
      <c r="CW63" s="5"/>
      <c r="CX63" s="5"/>
      <c r="CY63" s="5"/>
      <c r="CZ63" s="32"/>
      <c r="DA63" s="5"/>
      <c r="DB63" s="6"/>
      <c r="DC63" s="6"/>
      <c r="DD63" s="6"/>
      <c r="DE63" s="6"/>
    </row>
    <row r="64" spans="1:109" s="35" customFormat="1" ht="32.25" customHeight="1" x14ac:dyDescent="0.25">
      <c r="A64" s="5"/>
      <c r="B64" s="693"/>
      <c r="C64" s="696"/>
      <c r="D64" s="446"/>
      <c r="E64" s="522"/>
      <c r="F64" s="454"/>
      <c r="G64" s="524"/>
      <c r="H64" s="461"/>
      <c r="I64" s="507"/>
      <c r="J64" s="454"/>
      <c r="K64" s="446"/>
      <c r="L64" s="446"/>
      <c r="M64" s="454"/>
      <c r="N64" s="505"/>
      <c r="O64" s="454"/>
      <c r="P64" s="509"/>
      <c r="Q64" s="509"/>
      <c r="R64" s="607"/>
      <c r="S64" s="354"/>
      <c r="T64" s="607"/>
      <c r="U64" s="354"/>
      <c r="V64" s="607"/>
      <c r="W64" s="354"/>
      <c r="X64" s="607"/>
      <c r="Y64" s="354"/>
      <c r="Z64" s="351"/>
      <c r="AA64" s="354"/>
      <c r="AB64" s="351"/>
      <c r="AC64" s="354"/>
      <c r="AD64" s="351"/>
      <c r="AE64" s="354"/>
      <c r="AF64" s="351"/>
      <c r="AG64" s="354"/>
      <c r="AH64" s="351"/>
      <c r="AI64" s="354"/>
      <c r="AJ64" s="351"/>
      <c r="AK64" s="354"/>
      <c r="AL64" s="28" t="s">
        <v>113</v>
      </c>
      <c r="AM64" s="54">
        <v>0.25</v>
      </c>
      <c r="AN64" s="41"/>
      <c r="AO64" s="140"/>
      <c r="AP64" s="157"/>
      <c r="AQ64" s="60"/>
      <c r="AR64" s="29">
        <v>10000000</v>
      </c>
      <c r="AS64" s="446"/>
      <c r="AT64" s="446"/>
      <c r="AU64" s="440"/>
      <c r="AV64" s="348"/>
      <c r="AW64" s="561"/>
      <c r="AX64" s="348"/>
      <c r="AY64" s="348"/>
      <c r="AZ64" s="348"/>
      <c r="BA64" s="436"/>
      <c r="BB64" s="419"/>
      <c r="BC64" s="380"/>
      <c r="BD64" s="419"/>
      <c r="BE64" s="380"/>
      <c r="BF64" s="382"/>
      <c r="BG64" s="380"/>
      <c r="BH64" s="380"/>
      <c r="BI64" s="376"/>
      <c r="BJ64" s="380"/>
      <c r="BK64" s="382"/>
      <c r="BL64" s="376"/>
      <c r="BM64" s="376"/>
      <c r="BN64" s="376"/>
      <c r="BO64" s="376"/>
      <c r="BP64" s="621"/>
      <c r="BQ64" s="376"/>
      <c r="BR64" s="376"/>
      <c r="BS64" s="376"/>
      <c r="BT64" s="380"/>
      <c r="BU64" s="382"/>
      <c r="BV64" s="376"/>
      <c r="BW64" s="376"/>
      <c r="BX64" s="376"/>
      <c r="BY64" s="380"/>
      <c r="BZ64" s="382"/>
      <c r="CA64" s="376"/>
      <c r="CB64" s="376"/>
      <c r="CC64" s="376"/>
      <c r="CD64" s="380"/>
      <c r="CE64" s="382"/>
      <c r="CF64" s="376"/>
      <c r="CG64" s="376"/>
      <c r="CH64" s="376"/>
      <c r="CI64" s="380"/>
      <c r="CJ64" s="382"/>
      <c r="CK64" s="376"/>
      <c r="CL64" s="376"/>
      <c r="CM64" s="376"/>
      <c r="CN64" s="380"/>
      <c r="CO64" s="382"/>
      <c r="CP64" s="376"/>
      <c r="CQ64" s="376"/>
      <c r="CR64" s="376"/>
      <c r="CS64" s="380"/>
      <c r="CT64" s="668"/>
      <c r="CU64" s="597"/>
      <c r="CV64" s="5"/>
      <c r="CW64" s="5"/>
      <c r="CX64" s="5"/>
      <c r="CY64" s="5"/>
      <c r="CZ64" s="5"/>
      <c r="DA64" s="5"/>
      <c r="DB64" s="6"/>
      <c r="DC64" s="6"/>
      <c r="DD64" s="6"/>
      <c r="DE64" s="6"/>
    </row>
    <row r="65" spans="1:109" s="35" customFormat="1" ht="32.25" customHeight="1" x14ac:dyDescent="0.25">
      <c r="A65" s="5"/>
      <c r="B65" s="693"/>
      <c r="C65" s="696"/>
      <c r="D65" s="446"/>
      <c r="E65" s="522"/>
      <c r="F65" s="454"/>
      <c r="G65" s="524"/>
      <c r="H65" s="461"/>
      <c r="I65" s="507"/>
      <c r="J65" s="454"/>
      <c r="K65" s="446"/>
      <c r="L65" s="446"/>
      <c r="M65" s="454"/>
      <c r="N65" s="505"/>
      <c r="O65" s="454"/>
      <c r="P65" s="509"/>
      <c r="Q65" s="509"/>
      <c r="R65" s="607"/>
      <c r="S65" s="354"/>
      <c r="T65" s="607"/>
      <c r="U65" s="354"/>
      <c r="V65" s="607"/>
      <c r="W65" s="354"/>
      <c r="X65" s="607"/>
      <c r="Y65" s="354"/>
      <c r="Z65" s="351"/>
      <c r="AA65" s="354"/>
      <c r="AB65" s="351"/>
      <c r="AC65" s="354"/>
      <c r="AD65" s="351"/>
      <c r="AE65" s="354"/>
      <c r="AF65" s="351"/>
      <c r="AG65" s="354"/>
      <c r="AH65" s="351"/>
      <c r="AI65" s="354"/>
      <c r="AJ65" s="351"/>
      <c r="AK65" s="354"/>
      <c r="AL65" s="28" t="s">
        <v>213</v>
      </c>
      <c r="AM65" s="54">
        <v>0.25</v>
      </c>
      <c r="AN65" s="41"/>
      <c r="AO65" s="140"/>
      <c r="AP65" s="157"/>
      <c r="AQ65" s="197"/>
      <c r="AR65" s="29"/>
      <c r="AS65" s="446"/>
      <c r="AT65" s="446"/>
      <c r="AU65" s="440"/>
      <c r="AV65" s="348"/>
      <c r="AW65" s="561"/>
      <c r="AX65" s="348"/>
      <c r="AY65" s="348"/>
      <c r="AZ65" s="348"/>
      <c r="BA65" s="436"/>
      <c r="BB65" s="419"/>
      <c r="BC65" s="380"/>
      <c r="BD65" s="419"/>
      <c r="BE65" s="380"/>
      <c r="BF65" s="382"/>
      <c r="BG65" s="380"/>
      <c r="BH65" s="380"/>
      <c r="BI65" s="376"/>
      <c r="BJ65" s="380"/>
      <c r="BK65" s="382"/>
      <c r="BL65" s="376"/>
      <c r="BM65" s="376"/>
      <c r="BN65" s="376"/>
      <c r="BO65" s="376"/>
      <c r="BP65" s="621"/>
      <c r="BQ65" s="376"/>
      <c r="BR65" s="376"/>
      <c r="BS65" s="376"/>
      <c r="BT65" s="380"/>
      <c r="BU65" s="382"/>
      <c r="BV65" s="376"/>
      <c r="BW65" s="376"/>
      <c r="BX65" s="376"/>
      <c r="BY65" s="380"/>
      <c r="BZ65" s="382"/>
      <c r="CA65" s="376"/>
      <c r="CB65" s="376"/>
      <c r="CC65" s="376"/>
      <c r="CD65" s="380"/>
      <c r="CE65" s="382"/>
      <c r="CF65" s="376"/>
      <c r="CG65" s="376"/>
      <c r="CH65" s="376"/>
      <c r="CI65" s="380"/>
      <c r="CJ65" s="382"/>
      <c r="CK65" s="376"/>
      <c r="CL65" s="376"/>
      <c r="CM65" s="376"/>
      <c r="CN65" s="380"/>
      <c r="CO65" s="382"/>
      <c r="CP65" s="376"/>
      <c r="CQ65" s="376"/>
      <c r="CR65" s="376"/>
      <c r="CS65" s="380"/>
      <c r="CT65" s="668"/>
      <c r="CU65" s="597"/>
      <c r="CV65" s="5"/>
      <c r="CW65" s="5"/>
      <c r="CX65" s="5"/>
      <c r="CY65" s="5"/>
      <c r="CZ65" s="5"/>
      <c r="DA65" s="5"/>
      <c r="DB65" s="6"/>
      <c r="DC65" s="6"/>
      <c r="DD65" s="6"/>
      <c r="DE65" s="6"/>
    </row>
    <row r="66" spans="1:109" s="35" customFormat="1" ht="132" customHeight="1" x14ac:dyDescent="0.25">
      <c r="A66" s="5"/>
      <c r="B66" s="693"/>
      <c r="C66" s="696"/>
      <c r="D66" s="459"/>
      <c r="E66" s="706"/>
      <c r="F66" s="454"/>
      <c r="G66" s="707"/>
      <c r="H66" s="462"/>
      <c r="I66" s="511"/>
      <c r="J66" s="454"/>
      <c r="K66" s="446"/>
      <c r="L66" s="446"/>
      <c r="M66" s="454"/>
      <c r="N66" s="505"/>
      <c r="O66" s="458"/>
      <c r="P66" s="509"/>
      <c r="Q66" s="443"/>
      <c r="R66" s="608"/>
      <c r="S66" s="355"/>
      <c r="T66" s="608"/>
      <c r="U66" s="355"/>
      <c r="V66" s="608"/>
      <c r="W66" s="355"/>
      <c r="X66" s="608"/>
      <c r="Y66" s="355"/>
      <c r="Z66" s="352"/>
      <c r="AA66" s="355"/>
      <c r="AB66" s="352"/>
      <c r="AC66" s="355"/>
      <c r="AD66" s="352"/>
      <c r="AE66" s="355"/>
      <c r="AF66" s="352"/>
      <c r="AG66" s="355"/>
      <c r="AH66" s="352"/>
      <c r="AI66" s="355"/>
      <c r="AJ66" s="352"/>
      <c r="AK66" s="355"/>
      <c r="AL66" s="28" t="s">
        <v>214</v>
      </c>
      <c r="AM66" s="54">
        <v>0.25</v>
      </c>
      <c r="AN66" s="41"/>
      <c r="AO66" s="140"/>
      <c r="AP66" s="157"/>
      <c r="AQ66" s="155"/>
      <c r="AR66" s="29"/>
      <c r="AS66" s="459"/>
      <c r="AT66" s="459"/>
      <c r="AU66" s="441"/>
      <c r="AV66" s="349"/>
      <c r="AW66" s="562"/>
      <c r="AX66" s="349"/>
      <c r="AY66" s="349"/>
      <c r="AZ66" s="349"/>
      <c r="BA66" s="602"/>
      <c r="BB66" s="601"/>
      <c r="BC66" s="387"/>
      <c r="BD66" s="601"/>
      <c r="BE66" s="387"/>
      <c r="BF66" s="413"/>
      <c r="BG66" s="387"/>
      <c r="BH66" s="387"/>
      <c r="BI66" s="386"/>
      <c r="BJ66" s="387"/>
      <c r="BK66" s="413"/>
      <c r="BL66" s="386"/>
      <c r="BM66" s="386"/>
      <c r="BN66" s="386"/>
      <c r="BO66" s="386"/>
      <c r="BP66" s="636"/>
      <c r="BQ66" s="386"/>
      <c r="BR66" s="386"/>
      <c r="BS66" s="386"/>
      <c r="BT66" s="387"/>
      <c r="BU66" s="413"/>
      <c r="BV66" s="386"/>
      <c r="BW66" s="386"/>
      <c r="BX66" s="386"/>
      <c r="BY66" s="387"/>
      <c r="BZ66" s="413"/>
      <c r="CA66" s="386"/>
      <c r="CB66" s="386"/>
      <c r="CC66" s="386"/>
      <c r="CD66" s="387"/>
      <c r="CE66" s="413"/>
      <c r="CF66" s="386"/>
      <c r="CG66" s="386"/>
      <c r="CH66" s="386"/>
      <c r="CI66" s="387"/>
      <c r="CJ66" s="413"/>
      <c r="CK66" s="386"/>
      <c r="CL66" s="386"/>
      <c r="CM66" s="386"/>
      <c r="CN66" s="387"/>
      <c r="CO66" s="413"/>
      <c r="CP66" s="386"/>
      <c r="CQ66" s="386"/>
      <c r="CR66" s="386"/>
      <c r="CS66" s="387"/>
      <c r="CT66" s="669"/>
      <c r="CU66" s="610"/>
      <c r="CV66" s="5"/>
      <c r="CW66" s="5"/>
      <c r="CX66" s="5"/>
      <c r="CY66" s="5"/>
      <c r="CZ66" s="5"/>
      <c r="DA66" s="5"/>
      <c r="DB66" s="6"/>
      <c r="DC66" s="6"/>
      <c r="DD66" s="6"/>
      <c r="DE66" s="6"/>
    </row>
    <row r="67" spans="1:109" s="35" customFormat="1" ht="57" customHeight="1" x14ac:dyDescent="0.25">
      <c r="A67" s="5"/>
      <c r="B67" s="693"/>
      <c r="C67" s="696"/>
      <c r="D67" s="445" t="s">
        <v>44</v>
      </c>
      <c r="E67" s="521">
        <v>0.3</v>
      </c>
      <c r="F67" s="453"/>
      <c r="G67" s="709">
        <v>0.3</v>
      </c>
      <c r="H67" s="207" t="s">
        <v>234</v>
      </c>
      <c r="I67" s="36">
        <v>0.15</v>
      </c>
      <c r="J67" s="76" t="s">
        <v>23</v>
      </c>
      <c r="K67" s="118" t="s">
        <v>45</v>
      </c>
      <c r="L67" s="118">
        <v>0</v>
      </c>
      <c r="M67" s="76">
        <v>4</v>
      </c>
      <c r="N67" s="77">
        <v>2</v>
      </c>
      <c r="O67" s="76">
        <v>1</v>
      </c>
      <c r="P67" s="77">
        <v>1</v>
      </c>
      <c r="Q67" s="77">
        <v>0</v>
      </c>
      <c r="R67" s="241" t="s">
        <v>61</v>
      </c>
      <c r="S67" s="241" t="s">
        <v>61</v>
      </c>
      <c r="T67" s="241"/>
      <c r="U67" s="58"/>
      <c r="V67" s="241"/>
      <c r="W67" s="58"/>
      <c r="X67" s="241"/>
      <c r="Y67" s="58"/>
      <c r="Z67" s="83"/>
      <c r="AA67" s="58"/>
      <c r="AB67" s="83"/>
      <c r="AC67" s="58"/>
      <c r="AD67" s="83"/>
      <c r="AE67" s="58"/>
      <c r="AF67" s="83"/>
      <c r="AG67" s="58"/>
      <c r="AH67" s="83"/>
      <c r="AI67" s="58"/>
      <c r="AJ67" s="83"/>
      <c r="AK67" s="58"/>
      <c r="AL67" s="95" t="s">
        <v>215</v>
      </c>
      <c r="AM67" s="55"/>
      <c r="AN67" s="43"/>
      <c r="AO67" s="140"/>
      <c r="AP67" s="167"/>
      <c r="AQ67" s="155"/>
      <c r="AR67" s="103"/>
      <c r="AS67" s="118" t="s">
        <v>25</v>
      </c>
      <c r="AT67" s="118" t="s">
        <v>26</v>
      </c>
      <c r="AU67" s="439" t="s">
        <v>107</v>
      </c>
      <c r="AV67" s="347" t="s">
        <v>259</v>
      </c>
      <c r="AW67" s="268"/>
      <c r="AX67" s="268"/>
      <c r="AY67" s="268"/>
      <c r="AZ67" s="268"/>
      <c r="BA67" s="86"/>
      <c r="BB67" s="318"/>
      <c r="BC67" s="30"/>
      <c r="BD67" s="314"/>
      <c r="BE67" s="86"/>
      <c r="BF67" s="259"/>
      <c r="BG67" s="269"/>
      <c r="BH67" s="86"/>
      <c r="BI67" s="90"/>
      <c r="BJ67" s="86"/>
      <c r="BK67" s="259"/>
      <c r="BL67" s="243"/>
      <c r="BM67" s="90"/>
      <c r="BN67" s="90"/>
      <c r="BO67" s="90"/>
      <c r="BP67" s="260"/>
      <c r="BQ67" s="243"/>
      <c r="BR67" s="90"/>
      <c r="BS67" s="90"/>
      <c r="BT67" s="86"/>
      <c r="BU67" s="259"/>
      <c r="BV67" s="243"/>
      <c r="BW67" s="90"/>
      <c r="BX67" s="90"/>
      <c r="BY67" s="86"/>
      <c r="BZ67" s="259"/>
      <c r="CA67" s="243"/>
      <c r="CB67" s="90"/>
      <c r="CC67" s="90"/>
      <c r="CD67" s="86"/>
      <c r="CE67" s="259"/>
      <c r="CF67" s="243"/>
      <c r="CG67" s="90"/>
      <c r="CH67" s="90"/>
      <c r="CI67" s="86"/>
      <c r="CJ67" s="259"/>
      <c r="CK67" s="243"/>
      <c r="CL67" s="90"/>
      <c r="CM67" s="90"/>
      <c r="CN67" s="86"/>
      <c r="CO67" s="259"/>
      <c r="CP67" s="243"/>
      <c r="CQ67" s="90"/>
      <c r="CR67" s="90">
        <f>+CP67</f>
        <v>0</v>
      </c>
      <c r="CS67" s="86">
        <f>CQ67</f>
        <v>0</v>
      </c>
      <c r="CT67" s="261" t="e">
        <f>CS67/CR67</f>
        <v>#DIV/0!</v>
      </c>
      <c r="CU67" s="270"/>
      <c r="CV67" s="5"/>
      <c r="CW67" s="5"/>
      <c r="CX67" s="5"/>
      <c r="CY67" s="5"/>
      <c r="CZ67" s="5"/>
      <c r="DA67" s="5"/>
      <c r="DB67" s="6"/>
      <c r="DC67" s="6"/>
      <c r="DD67" s="6"/>
      <c r="DE67" s="6"/>
    </row>
    <row r="68" spans="1:109" s="35" customFormat="1" ht="66.75" customHeight="1" x14ac:dyDescent="0.25">
      <c r="A68" s="11"/>
      <c r="B68" s="693"/>
      <c r="C68" s="696"/>
      <c r="D68" s="446"/>
      <c r="E68" s="522"/>
      <c r="F68" s="454"/>
      <c r="G68" s="524"/>
      <c r="H68" s="466" t="s">
        <v>46</v>
      </c>
      <c r="I68" s="472">
        <v>0.25</v>
      </c>
      <c r="J68" s="469" t="s">
        <v>34</v>
      </c>
      <c r="K68" s="518" t="s">
        <v>47</v>
      </c>
      <c r="L68" s="518">
        <v>0</v>
      </c>
      <c r="M68" s="469">
        <v>1</v>
      </c>
      <c r="N68" s="475">
        <v>1</v>
      </c>
      <c r="O68" s="469">
        <v>1</v>
      </c>
      <c r="P68" s="526">
        <v>1</v>
      </c>
      <c r="Q68" s="633">
        <v>1</v>
      </c>
      <c r="R68" s="372">
        <f>+(AN68*AM68+AN69*AM69+AN70*AM70+AN78*AM78+AN79*AM79+AN86*AM86+AN87*AM87)*Q68</f>
        <v>0</v>
      </c>
      <c r="S68" s="374">
        <f>+R68/Q68</f>
        <v>0</v>
      </c>
      <c r="T68" s="372"/>
      <c r="U68" s="374"/>
      <c r="V68" s="372"/>
      <c r="W68" s="358"/>
      <c r="X68" s="372"/>
      <c r="Y68" s="374"/>
      <c r="Z68" s="356"/>
      <c r="AA68" s="374"/>
      <c r="AB68" s="356"/>
      <c r="AC68" s="374"/>
      <c r="AD68" s="356"/>
      <c r="AE68" s="374"/>
      <c r="AF68" s="356"/>
      <c r="AG68" s="358"/>
      <c r="AH68" s="356"/>
      <c r="AI68" s="358"/>
      <c r="AJ68" s="356"/>
      <c r="AK68" s="358"/>
      <c r="AL68" s="215" t="s">
        <v>216</v>
      </c>
      <c r="AM68" s="55">
        <v>0.05</v>
      </c>
      <c r="AN68" s="154"/>
      <c r="AO68" s="140"/>
      <c r="AP68" s="157"/>
      <c r="AQ68" s="60"/>
      <c r="AR68" s="29">
        <v>0</v>
      </c>
      <c r="AS68" s="437" t="s">
        <v>25</v>
      </c>
      <c r="AT68" s="437" t="s">
        <v>26</v>
      </c>
      <c r="AU68" s="440"/>
      <c r="AV68" s="348"/>
      <c r="AW68" s="611"/>
      <c r="AX68" s="611"/>
      <c r="AY68" s="308"/>
      <c r="AZ68" s="308"/>
      <c r="BA68" s="309"/>
      <c r="BB68" s="319"/>
      <c r="BC68" s="310"/>
      <c r="BD68" s="396">
        <f>+SUM(BB68:BB87)</f>
        <v>3835322264</v>
      </c>
      <c r="BE68" s="444">
        <f>+SUM(BC68:BC87)</f>
        <v>125515420</v>
      </c>
      <c r="BF68" s="406">
        <f>+BE68/BD68</f>
        <v>3.2726173020228892E-2</v>
      </c>
      <c r="BG68" s="404"/>
      <c r="BH68" s="404"/>
      <c r="BI68" s="398"/>
      <c r="BJ68" s="404"/>
      <c r="BK68" s="406"/>
      <c r="BL68" s="398"/>
      <c r="BM68" s="398"/>
      <c r="BN68" s="398"/>
      <c r="BO68" s="398"/>
      <c r="BP68" s="624"/>
      <c r="BQ68" s="398"/>
      <c r="BR68" s="398"/>
      <c r="BS68" s="398"/>
      <c r="BT68" s="404"/>
      <c r="BU68" s="406"/>
      <c r="BV68" s="398"/>
      <c r="BW68" s="398"/>
      <c r="BX68" s="398"/>
      <c r="BY68" s="404"/>
      <c r="BZ68" s="406"/>
      <c r="CA68" s="398"/>
      <c r="CB68" s="398"/>
      <c r="CC68" s="398"/>
      <c r="CD68" s="404"/>
      <c r="CE68" s="406"/>
      <c r="CF68" s="411"/>
      <c r="CG68" s="398"/>
      <c r="CH68" s="398"/>
      <c r="CI68" s="404"/>
      <c r="CJ68" s="406"/>
      <c r="CK68" s="411"/>
      <c r="CL68" s="398"/>
      <c r="CM68" s="398"/>
      <c r="CN68" s="404"/>
      <c r="CO68" s="406"/>
      <c r="CP68" s="411"/>
      <c r="CQ68" s="398"/>
      <c r="CR68" s="398" t="e">
        <f>+CP68+CP74+CP79+CP80+CP81+CP83+CP84+CP85+CP86+#REF!+CP82</f>
        <v>#REF!</v>
      </c>
      <c r="CS68" s="404" t="e">
        <f>+CQ68+CQ74+CQ79+CQ80+CQ81+CQ83+CQ84+CQ85+CQ86+#REF!</f>
        <v>#REF!</v>
      </c>
      <c r="CT68" s="618" t="e">
        <f>+CS68/CR68</f>
        <v>#REF!</v>
      </c>
      <c r="CU68" s="609"/>
      <c r="CV68" s="11"/>
      <c r="CW68" s="11"/>
      <c r="CX68" s="11"/>
      <c r="CY68" s="11"/>
      <c r="CZ68" s="11"/>
      <c r="DA68" s="11"/>
      <c r="DB68" s="6"/>
      <c r="DC68" s="6"/>
      <c r="DD68" s="6"/>
      <c r="DE68" s="6"/>
    </row>
    <row r="69" spans="1:109" s="35" customFormat="1" ht="66.75" customHeight="1" x14ac:dyDescent="0.25">
      <c r="A69" s="11"/>
      <c r="B69" s="693"/>
      <c r="C69" s="696"/>
      <c r="D69" s="446"/>
      <c r="E69" s="522"/>
      <c r="F69" s="454"/>
      <c r="G69" s="524"/>
      <c r="H69" s="467"/>
      <c r="I69" s="473"/>
      <c r="J69" s="470"/>
      <c r="K69" s="503"/>
      <c r="L69" s="503"/>
      <c r="M69" s="470"/>
      <c r="N69" s="475"/>
      <c r="O69" s="470"/>
      <c r="P69" s="527"/>
      <c r="Q69" s="634"/>
      <c r="R69" s="373"/>
      <c r="S69" s="345"/>
      <c r="T69" s="373"/>
      <c r="U69" s="345"/>
      <c r="V69" s="373"/>
      <c r="W69" s="382"/>
      <c r="X69" s="373"/>
      <c r="Y69" s="345"/>
      <c r="Z69" s="357"/>
      <c r="AA69" s="345"/>
      <c r="AB69" s="357"/>
      <c r="AC69" s="345"/>
      <c r="AD69" s="357"/>
      <c r="AE69" s="345"/>
      <c r="AF69" s="357"/>
      <c r="AG69" s="345"/>
      <c r="AH69" s="357"/>
      <c r="AI69" s="345"/>
      <c r="AJ69" s="357"/>
      <c r="AK69" s="345"/>
      <c r="AL69" s="215" t="s">
        <v>217</v>
      </c>
      <c r="AM69" s="73">
        <v>0.1</v>
      </c>
      <c r="AN69" s="43"/>
      <c r="AO69" s="140"/>
      <c r="AP69" s="157"/>
      <c r="AQ69" s="60"/>
      <c r="AR69" s="29">
        <v>0</v>
      </c>
      <c r="AS69" s="438"/>
      <c r="AT69" s="438"/>
      <c r="AU69" s="440"/>
      <c r="AV69" s="348"/>
      <c r="AW69" s="577"/>
      <c r="AX69" s="577"/>
      <c r="AY69" s="99" t="s">
        <v>302</v>
      </c>
      <c r="AZ69" s="99" t="s">
        <v>303</v>
      </c>
      <c r="BA69" s="273">
        <v>0</v>
      </c>
      <c r="BB69" s="320">
        <v>71479058</v>
      </c>
      <c r="BC69" s="311">
        <v>0</v>
      </c>
      <c r="BD69" s="397"/>
      <c r="BE69" s="423"/>
      <c r="BF69" s="407"/>
      <c r="BG69" s="405"/>
      <c r="BH69" s="405"/>
      <c r="BI69" s="385"/>
      <c r="BJ69" s="405"/>
      <c r="BK69" s="407"/>
      <c r="BL69" s="385"/>
      <c r="BM69" s="385"/>
      <c r="BN69" s="385"/>
      <c r="BO69" s="385"/>
      <c r="BP69" s="625"/>
      <c r="BQ69" s="385"/>
      <c r="BR69" s="385"/>
      <c r="BS69" s="385"/>
      <c r="BT69" s="405"/>
      <c r="BU69" s="407"/>
      <c r="BV69" s="385"/>
      <c r="BW69" s="385"/>
      <c r="BX69" s="385"/>
      <c r="BY69" s="405"/>
      <c r="BZ69" s="407"/>
      <c r="CA69" s="385"/>
      <c r="CB69" s="385"/>
      <c r="CC69" s="385"/>
      <c r="CD69" s="405"/>
      <c r="CE69" s="407"/>
      <c r="CF69" s="408"/>
      <c r="CG69" s="385"/>
      <c r="CH69" s="385"/>
      <c r="CI69" s="405"/>
      <c r="CJ69" s="407"/>
      <c r="CK69" s="408"/>
      <c r="CL69" s="385"/>
      <c r="CM69" s="385"/>
      <c r="CN69" s="405"/>
      <c r="CO69" s="407"/>
      <c r="CP69" s="408"/>
      <c r="CQ69" s="385"/>
      <c r="CR69" s="385"/>
      <c r="CS69" s="405"/>
      <c r="CT69" s="619"/>
      <c r="CU69" s="597"/>
      <c r="CV69" s="11"/>
      <c r="CW69" s="11"/>
      <c r="CX69" s="11"/>
      <c r="CY69" s="11"/>
      <c r="CZ69" s="11"/>
      <c r="DA69" s="11"/>
      <c r="DB69" s="6"/>
      <c r="DC69" s="6"/>
      <c r="DD69" s="6"/>
      <c r="DE69" s="6"/>
    </row>
    <row r="70" spans="1:109" s="35" customFormat="1" ht="66.75" customHeight="1" x14ac:dyDescent="0.25">
      <c r="A70" s="14"/>
      <c r="B70" s="693"/>
      <c r="C70" s="696"/>
      <c r="D70" s="446"/>
      <c r="E70" s="522"/>
      <c r="F70" s="454"/>
      <c r="G70" s="524"/>
      <c r="H70" s="467"/>
      <c r="I70" s="473"/>
      <c r="J70" s="470"/>
      <c r="K70" s="503"/>
      <c r="L70" s="503"/>
      <c r="M70" s="470"/>
      <c r="N70" s="475"/>
      <c r="O70" s="470"/>
      <c r="P70" s="527"/>
      <c r="Q70" s="634"/>
      <c r="R70" s="373"/>
      <c r="S70" s="345"/>
      <c r="T70" s="373"/>
      <c r="U70" s="345"/>
      <c r="V70" s="373"/>
      <c r="W70" s="382"/>
      <c r="X70" s="373"/>
      <c r="Y70" s="345"/>
      <c r="Z70" s="357"/>
      <c r="AA70" s="345"/>
      <c r="AB70" s="357"/>
      <c r="AC70" s="345"/>
      <c r="AD70" s="357"/>
      <c r="AE70" s="345"/>
      <c r="AF70" s="357"/>
      <c r="AG70" s="345"/>
      <c r="AH70" s="357"/>
      <c r="AI70" s="345"/>
      <c r="AJ70" s="357"/>
      <c r="AK70" s="345"/>
      <c r="AL70" s="683" t="s">
        <v>97</v>
      </c>
      <c r="AM70" s="365">
        <v>0.3</v>
      </c>
      <c r="AN70" s="363"/>
      <c r="AO70" s="359"/>
      <c r="AP70" s="361"/>
      <c r="AQ70" s="332"/>
      <c r="AR70" s="679"/>
      <c r="AS70" s="438"/>
      <c r="AT70" s="438"/>
      <c r="AU70" s="440"/>
      <c r="AV70" s="348"/>
      <c r="AW70" s="577"/>
      <c r="AX70" s="577"/>
      <c r="AY70" s="99" t="s">
        <v>304</v>
      </c>
      <c r="AZ70" s="99" t="s">
        <v>305</v>
      </c>
      <c r="BA70" s="273">
        <v>110000000</v>
      </c>
      <c r="BB70" s="320">
        <v>110000000</v>
      </c>
      <c r="BC70" s="311">
        <v>15453000</v>
      </c>
      <c r="BD70" s="397"/>
      <c r="BE70" s="423"/>
      <c r="BF70" s="407"/>
      <c r="BG70" s="405"/>
      <c r="BH70" s="405"/>
      <c r="BI70" s="385"/>
      <c r="BJ70" s="405"/>
      <c r="BK70" s="407"/>
      <c r="BL70" s="385"/>
      <c r="BM70" s="385"/>
      <c r="BN70" s="385"/>
      <c r="BO70" s="385"/>
      <c r="BP70" s="625"/>
      <c r="BQ70" s="385"/>
      <c r="BR70" s="385"/>
      <c r="BS70" s="385"/>
      <c r="BT70" s="405"/>
      <c r="BU70" s="407"/>
      <c r="BV70" s="385"/>
      <c r="BW70" s="385"/>
      <c r="BX70" s="385"/>
      <c r="BY70" s="405"/>
      <c r="BZ70" s="407"/>
      <c r="CA70" s="385"/>
      <c r="CB70" s="385"/>
      <c r="CC70" s="385"/>
      <c r="CD70" s="405"/>
      <c r="CE70" s="407"/>
      <c r="CF70" s="408"/>
      <c r="CG70" s="385"/>
      <c r="CH70" s="385"/>
      <c r="CI70" s="405"/>
      <c r="CJ70" s="407"/>
      <c r="CK70" s="408"/>
      <c r="CL70" s="385"/>
      <c r="CM70" s="385"/>
      <c r="CN70" s="405"/>
      <c r="CO70" s="407"/>
      <c r="CP70" s="408"/>
      <c r="CQ70" s="385"/>
      <c r="CR70" s="385"/>
      <c r="CS70" s="405"/>
      <c r="CT70" s="619"/>
      <c r="CU70" s="597"/>
      <c r="CV70" s="11"/>
      <c r="CW70" s="11"/>
      <c r="CX70" s="15"/>
      <c r="CY70" s="15"/>
      <c r="CZ70" s="11"/>
      <c r="DA70" s="11"/>
      <c r="DB70" s="6"/>
      <c r="DC70" s="6"/>
      <c r="DD70" s="6"/>
      <c r="DE70" s="6"/>
    </row>
    <row r="71" spans="1:109" s="35" customFormat="1" ht="66.75" customHeight="1" x14ac:dyDescent="0.25">
      <c r="A71" s="14"/>
      <c r="B71" s="693"/>
      <c r="C71" s="696"/>
      <c r="D71" s="446"/>
      <c r="E71" s="522"/>
      <c r="F71" s="454"/>
      <c r="G71" s="524"/>
      <c r="H71" s="467"/>
      <c r="I71" s="473"/>
      <c r="J71" s="470"/>
      <c r="K71" s="503"/>
      <c r="L71" s="503"/>
      <c r="M71" s="470"/>
      <c r="N71" s="475"/>
      <c r="O71" s="470"/>
      <c r="P71" s="527"/>
      <c r="Q71" s="634"/>
      <c r="R71" s="373"/>
      <c r="S71" s="345"/>
      <c r="T71" s="373"/>
      <c r="U71" s="345"/>
      <c r="V71" s="373"/>
      <c r="W71" s="382"/>
      <c r="X71" s="373"/>
      <c r="Y71" s="345"/>
      <c r="Z71" s="357"/>
      <c r="AA71" s="345"/>
      <c r="AB71" s="357"/>
      <c r="AC71" s="345"/>
      <c r="AD71" s="357"/>
      <c r="AE71" s="345"/>
      <c r="AF71" s="357"/>
      <c r="AG71" s="345"/>
      <c r="AH71" s="357"/>
      <c r="AI71" s="345"/>
      <c r="AJ71" s="357"/>
      <c r="AK71" s="345"/>
      <c r="AL71" s="684"/>
      <c r="AM71" s="366"/>
      <c r="AN71" s="364"/>
      <c r="AO71" s="360"/>
      <c r="AP71" s="362"/>
      <c r="AQ71" s="333"/>
      <c r="AR71" s="680"/>
      <c r="AS71" s="438"/>
      <c r="AT71" s="438"/>
      <c r="AU71" s="440"/>
      <c r="AV71" s="348"/>
      <c r="AW71" s="577"/>
      <c r="AX71" s="577"/>
      <c r="AY71" s="272"/>
      <c r="AZ71" s="272"/>
      <c r="BA71" s="273"/>
      <c r="BB71" s="320"/>
      <c r="BC71" s="311"/>
      <c r="BD71" s="397"/>
      <c r="BE71" s="423"/>
      <c r="BF71" s="407"/>
      <c r="BG71" s="405"/>
      <c r="BH71" s="405"/>
      <c r="BI71" s="385"/>
      <c r="BJ71" s="405"/>
      <c r="BK71" s="407"/>
      <c r="BL71" s="385"/>
      <c r="BM71" s="385"/>
      <c r="BN71" s="385"/>
      <c r="BO71" s="385"/>
      <c r="BP71" s="625"/>
      <c r="BQ71" s="385"/>
      <c r="BR71" s="385"/>
      <c r="BS71" s="385"/>
      <c r="BT71" s="405"/>
      <c r="BU71" s="407"/>
      <c r="BV71" s="385"/>
      <c r="BW71" s="385"/>
      <c r="BX71" s="385"/>
      <c r="BY71" s="405"/>
      <c r="BZ71" s="407"/>
      <c r="CA71" s="385"/>
      <c r="CB71" s="385"/>
      <c r="CC71" s="385"/>
      <c r="CD71" s="405"/>
      <c r="CE71" s="407"/>
      <c r="CF71" s="408"/>
      <c r="CG71" s="385"/>
      <c r="CH71" s="385"/>
      <c r="CI71" s="405"/>
      <c r="CJ71" s="407"/>
      <c r="CK71" s="408"/>
      <c r="CL71" s="385"/>
      <c r="CM71" s="385"/>
      <c r="CN71" s="405"/>
      <c r="CO71" s="407"/>
      <c r="CP71" s="408"/>
      <c r="CQ71" s="385"/>
      <c r="CR71" s="385"/>
      <c r="CS71" s="405"/>
      <c r="CT71" s="619"/>
      <c r="CU71" s="597"/>
      <c r="CV71" s="11"/>
      <c r="CW71" s="11"/>
      <c r="CX71" s="15"/>
      <c r="CY71" s="15"/>
      <c r="CZ71" s="11"/>
      <c r="DA71" s="11"/>
      <c r="DB71" s="6"/>
      <c r="DC71" s="6"/>
      <c r="DD71" s="6"/>
      <c r="DE71" s="6"/>
    </row>
    <row r="72" spans="1:109" s="35" customFormat="1" ht="66.75" customHeight="1" x14ac:dyDescent="0.25">
      <c r="A72" s="14"/>
      <c r="B72" s="693"/>
      <c r="C72" s="696"/>
      <c r="D72" s="446"/>
      <c r="E72" s="522"/>
      <c r="F72" s="454"/>
      <c r="G72" s="524"/>
      <c r="H72" s="467"/>
      <c r="I72" s="473"/>
      <c r="J72" s="470"/>
      <c r="K72" s="503"/>
      <c r="L72" s="503"/>
      <c r="M72" s="470"/>
      <c r="N72" s="475"/>
      <c r="O72" s="470"/>
      <c r="P72" s="527"/>
      <c r="Q72" s="634"/>
      <c r="R72" s="373"/>
      <c r="S72" s="345"/>
      <c r="T72" s="373"/>
      <c r="U72" s="345"/>
      <c r="V72" s="373"/>
      <c r="W72" s="382"/>
      <c r="X72" s="373"/>
      <c r="Y72" s="345"/>
      <c r="Z72" s="357"/>
      <c r="AA72" s="345"/>
      <c r="AB72" s="357"/>
      <c r="AC72" s="345"/>
      <c r="AD72" s="357"/>
      <c r="AE72" s="345"/>
      <c r="AF72" s="357"/>
      <c r="AG72" s="345"/>
      <c r="AH72" s="357"/>
      <c r="AI72" s="345"/>
      <c r="AJ72" s="357"/>
      <c r="AK72" s="345"/>
      <c r="AL72" s="21" t="s">
        <v>218</v>
      </c>
      <c r="AM72" s="159">
        <v>0.1</v>
      </c>
      <c r="AN72" s="65"/>
      <c r="AO72" s="140"/>
      <c r="AP72" s="157"/>
      <c r="AQ72" s="60"/>
      <c r="AR72" s="29">
        <v>25000000</v>
      </c>
      <c r="AS72" s="438"/>
      <c r="AT72" s="438"/>
      <c r="AU72" s="440"/>
      <c r="AV72" s="348"/>
      <c r="AW72" s="577"/>
      <c r="AX72" s="577"/>
      <c r="AY72" s="272"/>
      <c r="AZ72" s="272"/>
      <c r="BA72" s="273"/>
      <c r="BB72" s="320"/>
      <c r="BC72" s="311"/>
      <c r="BD72" s="397"/>
      <c r="BE72" s="423"/>
      <c r="BF72" s="407"/>
      <c r="BG72" s="405"/>
      <c r="BH72" s="405"/>
      <c r="BI72" s="385"/>
      <c r="BJ72" s="405"/>
      <c r="BK72" s="407"/>
      <c r="BL72" s="385"/>
      <c r="BM72" s="385"/>
      <c r="BN72" s="385"/>
      <c r="BO72" s="385"/>
      <c r="BP72" s="625"/>
      <c r="BQ72" s="385"/>
      <c r="BR72" s="385"/>
      <c r="BS72" s="385"/>
      <c r="BT72" s="405"/>
      <c r="BU72" s="407"/>
      <c r="BV72" s="385"/>
      <c r="BW72" s="385"/>
      <c r="BX72" s="385"/>
      <c r="BY72" s="405"/>
      <c r="BZ72" s="407"/>
      <c r="CA72" s="385"/>
      <c r="CB72" s="385"/>
      <c r="CC72" s="385"/>
      <c r="CD72" s="405"/>
      <c r="CE72" s="407"/>
      <c r="CF72" s="408"/>
      <c r="CG72" s="385"/>
      <c r="CH72" s="385"/>
      <c r="CI72" s="405"/>
      <c r="CJ72" s="407"/>
      <c r="CK72" s="408"/>
      <c r="CL72" s="385"/>
      <c r="CM72" s="385"/>
      <c r="CN72" s="405"/>
      <c r="CO72" s="407"/>
      <c r="CP72" s="408"/>
      <c r="CQ72" s="385"/>
      <c r="CR72" s="385"/>
      <c r="CS72" s="405"/>
      <c r="CT72" s="619"/>
      <c r="CU72" s="597"/>
      <c r="CV72" s="11"/>
      <c r="CW72" s="23"/>
      <c r="CX72" s="15"/>
      <c r="CY72" s="15"/>
      <c r="CZ72" s="11"/>
      <c r="DA72" s="11"/>
      <c r="DB72" s="6"/>
      <c r="DC72" s="6"/>
      <c r="DD72" s="6"/>
      <c r="DE72" s="6"/>
    </row>
    <row r="73" spans="1:109" s="35" customFormat="1" ht="66.75" customHeight="1" x14ac:dyDescent="0.25">
      <c r="A73" s="14"/>
      <c r="B73" s="693"/>
      <c r="C73" s="696"/>
      <c r="D73" s="446"/>
      <c r="E73" s="522"/>
      <c r="F73" s="454"/>
      <c r="G73" s="524"/>
      <c r="H73" s="467"/>
      <c r="I73" s="473"/>
      <c r="J73" s="470"/>
      <c r="K73" s="503"/>
      <c r="L73" s="503"/>
      <c r="M73" s="470"/>
      <c r="N73" s="475"/>
      <c r="O73" s="470"/>
      <c r="P73" s="527"/>
      <c r="Q73" s="634"/>
      <c r="R73" s="373"/>
      <c r="S73" s="345"/>
      <c r="T73" s="373"/>
      <c r="U73" s="345"/>
      <c r="V73" s="373"/>
      <c r="W73" s="382"/>
      <c r="X73" s="373"/>
      <c r="Y73" s="345"/>
      <c r="Z73" s="357"/>
      <c r="AA73" s="345"/>
      <c r="AB73" s="357"/>
      <c r="AC73" s="345"/>
      <c r="AD73" s="357"/>
      <c r="AE73" s="345"/>
      <c r="AF73" s="357"/>
      <c r="AG73" s="345"/>
      <c r="AH73" s="357"/>
      <c r="AI73" s="345"/>
      <c r="AJ73" s="357"/>
      <c r="AK73" s="345"/>
      <c r="AL73" s="217" t="s">
        <v>219</v>
      </c>
      <c r="AM73" s="51">
        <v>0.15</v>
      </c>
      <c r="AN73" s="40"/>
      <c r="AO73" s="140"/>
      <c r="AP73" s="157"/>
      <c r="AQ73" s="60"/>
      <c r="AR73" s="29">
        <v>25000000</v>
      </c>
      <c r="AS73" s="438"/>
      <c r="AT73" s="438"/>
      <c r="AU73" s="440"/>
      <c r="AV73" s="348"/>
      <c r="AW73" s="577"/>
      <c r="AX73" s="577"/>
      <c r="AY73" s="272"/>
      <c r="AZ73" s="272"/>
      <c r="BA73" s="273"/>
      <c r="BB73" s="320"/>
      <c r="BC73" s="311"/>
      <c r="BD73" s="397"/>
      <c r="BE73" s="423"/>
      <c r="BF73" s="407"/>
      <c r="BG73" s="405"/>
      <c r="BH73" s="405"/>
      <c r="BI73" s="385"/>
      <c r="BJ73" s="405"/>
      <c r="BK73" s="407"/>
      <c r="BL73" s="385"/>
      <c r="BM73" s="385"/>
      <c r="BN73" s="385"/>
      <c r="BO73" s="385"/>
      <c r="BP73" s="625"/>
      <c r="BQ73" s="385"/>
      <c r="BR73" s="385"/>
      <c r="BS73" s="385"/>
      <c r="BT73" s="405"/>
      <c r="BU73" s="407"/>
      <c r="BV73" s="385"/>
      <c r="BW73" s="385"/>
      <c r="BX73" s="385"/>
      <c r="BY73" s="405"/>
      <c r="BZ73" s="407"/>
      <c r="CA73" s="385"/>
      <c r="CB73" s="385"/>
      <c r="CC73" s="385"/>
      <c r="CD73" s="405"/>
      <c r="CE73" s="407"/>
      <c r="CF73" s="408"/>
      <c r="CG73" s="385"/>
      <c r="CH73" s="385"/>
      <c r="CI73" s="405"/>
      <c r="CJ73" s="407"/>
      <c r="CK73" s="408"/>
      <c r="CL73" s="385"/>
      <c r="CM73" s="385"/>
      <c r="CN73" s="405"/>
      <c r="CO73" s="407"/>
      <c r="CP73" s="408"/>
      <c r="CQ73" s="385"/>
      <c r="CR73" s="385"/>
      <c r="CS73" s="405"/>
      <c r="CT73" s="619"/>
      <c r="CU73" s="597"/>
      <c r="CV73" s="11"/>
      <c r="CW73" s="11"/>
      <c r="CX73" s="15"/>
      <c r="CY73" s="15"/>
      <c r="CZ73" s="11"/>
      <c r="DA73" s="11"/>
      <c r="DB73" s="6"/>
      <c r="DC73" s="6"/>
      <c r="DD73" s="6"/>
      <c r="DE73" s="6"/>
    </row>
    <row r="74" spans="1:109" s="35" customFormat="1" ht="66.75" customHeight="1" x14ac:dyDescent="0.25">
      <c r="A74" s="14"/>
      <c r="B74" s="693"/>
      <c r="C74" s="696"/>
      <c r="D74" s="446"/>
      <c r="E74" s="522"/>
      <c r="F74" s="454"/>
      <c r="G74" s="524"/>
      <c r="H74" s="467"/>
      <c r="I74" s="473"/>
      <c r="J74" s="470"/>
      <c r="K74" s="503"/>
      <c r="L74" s="503"/>
      <c r="M74" s="470"/>
      <c r="N74" s="475"/>
      <c r="O74" s="470"/>
      <c r="P74" s="527"/>
      <c r="Q74" s="634"/>
      <c r="R74" s="373"/>
      <c r="S74" s="345"/>
      <c r="T74" s="373"/>
      <c r="U74" s="345"/>
      <c r="V74" s="373"/>
      <c r="W74" s="382"/>
      <c r="X74" s="373"/>
      <c r="Y74" s="345"/>
      <c r="Z74" s="357"/>
      <c r="AA74" s="345"/>
      <c r="AB74" s="357"/>
      <c r="AC74" s="345"/>
      <c r="AD74" s="357"/>
      <c r="AE74" s="345"/>
      <c r="AF74" s="357"/>
      <c r="AG74" s="345"/>
      <c r="AH74" s="357"/>
      <c r="AI74" s="345"/>
      <c r="AJ74" s="357"/>
      <c r="AK74" s="345"/>
      <c r="AL74" s="214" t="s">
        <v>96</v>
      </c>
      <c r="AM74" s="51">
        <v>0.3</v>
      </c>
      <c r="AN74" s="40"/>
      <c r="AO74" s="140"/>
      <c r="AP74" s="157"/>
      <c r="AQ74" s="60"/>
      <c r="AR74" s="29">
        <v>10000000</v>
      </c>
      <c r="AS74" s="438"/>
      <c r="AT74" s="438"/>
      <c r="AU74" s="440"/>
      <c r="AV74" s="348"/>
      <c r="AW74" s="561"/>
      <c r="AX74" s="561"/>
      <c r="AY74" s="348"/>
      <c r="AZ74" s="348"/>
      <c r="BA74" s="385"/>
      <c r="BB74" s="321"/>
      <c r="BC74" s="423"/>
      <c r="BD74" s="397"/>
      <c r="BE74" s="423"/>
      <c r="BF74" s="407"/>
      <c r="BG74" s="185"/>
      <c r="BH74" s="405"/>
      <c r="BI74" s="385"/>
      <c r="BJ74" s="405"/>
      <c r="BK74" s="407"/>
      <c r="BL74" s="385"/>
      <c r="BM74" s="385"/>
      <c r="BN74" s="385"/>
      <c r="BO74" s="385"/>
      <c r="BP74" s="625"/>
      <c r="BQ74" s="385"/>
      <c r="BR74" s="385"/>
      <c r="BS74" s="385"/>
      <c r="BT74" s="405"/>
      <c r="BU74" s="407"/>
      <c r="BV74" s="385"/>
      <c r="BW74" s="385"/>
      <c r="BX74" s="385"/>
      <c r="BY74" s="405"/>
      <c r="BZ74" s="407"/>
      <c r="CA74" s="385"/>
      <c r="CB74" s="385"/>
      <c r="CC74" s="385"/>
      <c r="CD74" s="405"/>
      <c r="CE74" s="407"/>
      <c r="CF74" s="408"/>
      <c r="CG74" s="385"/>
      <c r="CH74" s="385"/>
      <c r="CI74" s="405"/>
      <c r="CJ74" s="407"/>
      <c r="CK74" s="408"/>
      <c r="CL74" s="385"/>
      <c r="CM74" s="385"/>
      <c r="CN74" s="405"/>
      <c r="CO74" s="407"/>
      <c r="CP74" s="408"/>
      <c r="CQ74" s="385"/>
      <c r="CR74" s="385"/>
      <c r="CS74" s="405"/>
      <c r="CT74" s="619"/>
      <c r="CU74" s="597"/>
      <c r="CV74" s="11"/>
      <c r="CW74" s="11"/>
      <c r="CX74" s="15"/>
      <c r="CY74" s="15"/>
      <c r="CZ74" s="11"/>
      <c r="DA74" s="11"/>
      <c r="DB74" s="6"/>
      <c r="DC74" s="6"/>
      <c r="DD74" s="6"/>
      <c r="DE74" s="6"/>
    </row>
    <row r="75" spans="1:109" s="35" customFormat="1" ht="66.75" customHeight="1" x14ac:dyDescent="0.25">
      <c r="A75" s="14"/>
      <c r="B75" s="693"/>
      <c r="C75" s="696"/>
      <c r="D75" s="446"/>
      <c r="E75" s="522"/>
      <c r="F75" s="454"/>
      <c r="G75" s="524"/>
      <c r="H75" s="467"/>
      <c r="I75" s="473"/>
      <c r="J75" s="470"/>
      <c r="K75" s="503"/>
      <c r="L75" s="503"/>
      <c r="M75" s="470"/>
      <c r="N75" s="475"/>
      <c r="O75" s="470"/>
      <c r="P75" s="527"/>
      <c r="Q75" s="634"/>
      <c r="R75" s="373"/>
      <c r="S75" s="345"/>
      <c r="T75" s="373"/>
      <c r="U75" s="345"/>
      <c r="V75" s="373"/>
      <c r="W75" s="382"/>
      <c r="X75" s="373"/>
      <c r="Y75" s="345"/>
      <c r="Z75" s="357"/>
      <c r="AA75" s="345"/>
      <c r="AB75" s="357"/>
      <c r="AC75" s="345"/>
      <c r="AD75" s="357"/>
      <c r="AE75" s="345"/>
      <c r="AF75" s="357"/>
      <c r="AG75" s="345"/>
      <c r="AH75" s="357"/>
      <c r="AI75" s="345"/>
      <c r="AJ75" s="357"/>
      <c r="AK75" s="345"/>
      <c r="AL75" s="217" t="s">
        <v>98</v>
      </c>
      <c r="AM75" s="233">
        <v>0.15</v>
      </c>
      <c r="AN75" s="110"/>
      <c r="AO75" s="140"/>
      <c r="AP75" s="145"/>
      <c r="AQ75" s="60"/>
      <c r="AR75" s="29">
        <v>181479860</v>
      </c>
      <c r="AS75" s="438"/>
      <c r="AT75" s="438"/>
      <c r="AU75" s="440"/>
      <c r="AV75" s="348"/>
      <c r="AW75" s="561"/>
      <c r="AX75" s="561"/>
      <c r="AY75" s="348"/>
      <c r="AZ75" s="348"/>
      <c r="BA75" s="385"/>
      <c r="BB75" s="321"/>
      <c r="BC75" s="423"/>
      <c r="BD75" s="397"/>
      <c r="BE75" s="423"/>
      <c r="BF75" s="407"/>
      <c r="BG75" s="185"/>
      <c r="BH75" s="405"/>
      <c r="BI75" s="385"/>
      <c r="BJ75" s="405"/>
      <c r="BK75" s="407"/>
      <c r="BL75" s="385"/>
      <c r="BM75" s="385"/>
      <c r="BN75" s="385"/>
      <c r="BO75" s="385"/>
      <c r="BP75" s="625"/>
      <c r="BQ75" s="385"/>
      <c r="BR75" s="385"/>
      <c r="BS75" s="385"/>
      <c r="BT75" s="405"/>
      <c r="BU75" s="407"/>
      <c r="BV75" s="385"/>
      <c r="BW75" s="385"/>
      <c r="BX75" s="385"/>
      <c r="BY75" s="405"/>
      <c r="BZ75" s="407"/>
      <c r="CA75" s="385"/>
      <c r="CB75" s="385"/>
      <c r="CC75" s="385"/>
      <c r="CD75" s="405"/>
      <c r="CE75" s="407"/>
      <c r="CF75" s="408"/>
      <c r="CG75" s="385"/>
      <c r="CH75" s="385"/>
      <c r="CI75" s="405"/>
      <c r="CJ75" s="407"/>
      <c r="CK75" s="408"/>
      <c r="CL75" s="385"/>
      <c r="CM75" s="385"/>
      <c r="CN75" s="405"/>
      <c r="CO75" s="407"/>
      <c r="CP75" s="408"/>
      <c r="CQ75" s="385"/>
      <c r="CR75" s="385"/>
      <c r="CS75" s="405"/>
      <c r="CT75" s="619"/>
      <c r="CU75" s="597"/>
      <c r="CV75" s="11"/>
      <c r="CW75" s="11"/>
      <c r="CX75" s="15"/>
      <c r="CY75" s="15"/>
      <c r="CZ75" s="11"/>
      <c r="DA75" s="11"/>
      <c r="DB75" s="6"/>
      <c r="DC75" s="6"/>
      <c r="DD75" s="6"/>
      <c r="DE75" s="6"/>
    </row>
    <row r="76" spans="1:109" s="35" customFormat="1" ht="66.75" customHeight="1" x14ac:dyDescent="0.25">
      <c r="A76" s="14"/>
      <c r="B76" s="693"/>
      <c r="C76" s="696"/>
      <c r="D76" s="446"/>
      <c r="E76" s="522"/>
      <c r="F76" s="454"/>
      <c r="G76" s="524"/>
      <c r="H76" s="467"/>
      <c r="I76" s="473"/>
      <c r="J76" s="470"/>
      <c r="K76" s="503"/>
      <c r="L76" s="503"/>
      <c r="M76" s="470"/>
      <c r="N76" s="475"/>
      <c r="O76" s="470"/>
      <c r="P76" s="527"/>
      <c r="Q76" s="634"/>
      <c r="R76" s="373"/>
      <c r="S76" s="345"/>
      <c r="T76" s="373"/>
      <c r="U76" s="345"/>
      <c r="V76" s="373"/>
      <c r="W76" s="382"/>
      <c r="X76" s="373"/>
      <c r="Y76" s="345"/>
      <c r="Z76" s="357"/>
      <c r="AA76" s="345"/>
      <c r="AB76" s="357"/>
      <c r="AC76" s="345"/>
      <c r="AD76" s="357"/>
      <c r="AE76" s="345"/>
      <c r="AF76" s="357"/>
      <c r="AG76" s="345"/>
      <c r="AH76" s="357"/>
      <c r="AI76" s="345"/>
      <c r="AJ76" s="357"/>
      <c r="AK76" s="345"/>
      <c r="AL76" s="217" t="s">
        <v>99</v>
      </c>
      <c r="AM76" s="233">
        <v>0.05</v>
      </c>
      <c r="AN76" s="110"/>
      <c r="AO76" s="140"/>
      <c r="AP76" s="145"/>
      <c r="AQ76" s="60"/>
      <c r="AR76" s="29">
        <f>8000000+3770000</f>
        <v>11770000</v>
      </c>
      <c r="AS76" s="438"/>
      <c r="AT76" s="438"/>
      <c r="AU76" s="440"/>
      <c r="AV76" s="348"/>
      <c r="AW76" s="561"/>
      <c r="AX76" s="561"/>
      <c r="AY76" s="348"/>
      <c r="AZ76" s="348"/>
      <c r="BA76" s="385"/>
      <c r="BB76" s="321"/>
      <c r="BC76" s="423"/>
      <c r="BD76" s="397"/>
      <c r="BE76" s="423"/>
      <c r="BF76" s="407"/>
      <c r="BG76" s="185"/>
      <c r="BH76" s="405"/>
      <c r="BI76" s="385"/>
      <c r="BJ76" s="405"/>
      <c r="BK76" s="407"/>
      <c r="BL76" s="385"/>
      <c r="BM76" s="385"/>
      <c r="BN76" s="385"/>
      <c r="BO76" s="385"/>
      <c r="BP76" s="625"/>
      <c r="BQ76" s="385"/>
      <c r="BR76" s="385"/>
      <c r="BS76" s="385"/>
      <c r="BT76" s="405"/>
      <c r="BU76" s="407"/>
      <c r="BV76" s="385"/>
      <c r="BW76" s="385"/>
      <c r="BX76" s="385"/>
      <c r="BY76" s="405"/>
      <c r="BZ76" s="407"/>
      <c r="CA76" s="385"/>
      <c r="CB76" s="385"/>
      <c r="CC76" s="385"/>
      <c r="CD76" s="405"/>
      <c r="CE76" s="407"/>
      <c r="CF76" s="408"/>
      <c r="CG76" s="385"/>
      <c r="CH76" s="385"/>
      <c r="CI76" s="405"/>
      <c r="CJ76" s="407"/>
      <c r="CK76" s="408"/>
      <c r="CL76" s="385"/>
      <c r="CM76" s="385"/>
      <c r="CN76" s="405"/>
      <c r="CO76" s="407"/>
      <c r="CP76" s="408"/>
      <c r="CQ76" s="385"/>
      <c r="CR76" s="385"/>
      <c r="CS76" s="405"/>
      <c r="CT76" s="619"/>
      <c r="CU76" s="597"/>
      <c r="CV76" s="11"/>
      <c r="CW76" s="11"/>
      <c r="CX76" s="15"/>
      <c r="CY76" s="15"/>
      <c r="CZ76" s="11"/>
      <c r="DA76" s="11"/>
      <c r="DB76" s="6"/>
      <c r="DC76" s="6"/>
      <c r="DD76" s="6"/>
      <c r="DE76" s="6"/>
    </row>
    <row r="77" spans="1:109" s="35" customFormat="1" ht="66.75" customHeight="1" x14ac:dyDescent="0.25">
      <c r="A77" s="14"/>
      <c r="B77" s="693"/>
      <c r="C77" s="696"/>
      <c r="D77" s="446"/>
      <c r="E77" s="522"/>
      <c r="F77" s="454"/>
      <c r="G77" s="524"/>
      <c r="H77" s="467"/>
      <c r="I77" s="473"/>
      <c r="J77" s="470"/>
      <c r="K77" s="503"/>
      <c r="L77" s="503"/>
      <c r="M77" s="470"/>
      <c r="N77" s="475"/>
      <c r="O77" s="470"/>
      <c r="P77" s="527"/>
      <c r="Q77" s="634"/>
      <c r="R77" s="373"/>
      <c r="S77" s="345"/>
      <c r="T77" s="373"/>
      <c r="U77" s="345"/>
      <c r="V77" s="373"/>
      <c r="W77" s="382"/>
      <c r="X77" s="373"/>
      <c r="Y77" s="345"/>
      <c r="Z77" s="357"/>
      <c r="AA77" s="345"/>
      <c r="AB77" s="357"/>
      <c r="AC77" s="345"/>
      <c r="AD77" s="357"/>
      <c r="AE77" s="345"/>
      <c r="AF77" s="357"/>
      <c r="AG77" s="345"/>
      <c r="AH77" s="357"/>
      <c r="AI77" s="345"/>
      <c r="AJ77" s="357"/>
      <c r="AK77" s="345"/>
      <c r="AL77" s="218" t="s">
        <v>111</v>
      </c>
      <c r="AM77" s="233">
        <v>0.25</v>
      </c>
      <c r="AN77" s="110"/>
      <c r="AO77" s="140"/>
      <c r="AP77" s="145"/>
      <c r="AQ77" s="60"/>
      <c r="AR77" s="29">
        <f>27680000+40310100</f>
        <v>67990100</v>
      </c>
      <c r="AS77" s="438"/>
      <c r="AT77" s="438"/>
      <c r="AU77" s="440"/>
      <c r="AV77" s="348"/>
      <c r="AW77" s="561"/>
      <c r="AX77" s="561"/>
      <c r="AY77" s="348"/>
      <c r="AZ77" s="348"/>
      <c r="BA77" s="385"/>
      <c r="BB77" s="321"/>
      <c r="BC77" s="423"/>
      <c r="BD77" s="397"/>
      <c r="BE77" s="423"/>
      <c r="BF77" s="407"/>
      <c r="BG77" s="185"/>
      <c r="BH77" s="405"/>
      <c r="BI77" s="385"/>
      <c r="BJ77" s="405"/>
      <c r="BK77" s="407"/>
      <c r="BL77" s="385"/>
      <c r="BM77" s="385"/>
      <c r="BN77" s="385"/>
      <c r="BO77" s="385"/>
      <c r="BP77" s="625"/>
      <c r="BQ77" s="385"/>
      <c r="BR77" s="385"/>
      <c r="BS77" s="385"/>
      <c r="BT77" s="405"/>
      <c r="BU77" s="407"/>
      <c r="BV77" s="385"/>
      <c r="BW77" s="385"/>
      <c r="BX77" s="385"/>
      <c r="BY77" s="405"/>
      <c r="BZ77" s="407"/>
      <c r="CA77" s="385"/>
      <c r="CB77" s="385"/>
      <c r="CC77" s="385"/>
      <c r="CD77" s="405"/>
      <c r="CE77" s="407"/>
      <c r="CF77" s="408"/>
      <c r="CG77" s="385"/>
      <c r="CH77" s="385"/>
      <c r="CI77" s="405"/>
      <c r="CJ77" s="407"/>
      <c r="CK77" s="408"/>
      <c r="CL77" s="385"/>
      <c r="CM77" s="385"/>
      <c r="CN77" s="405"/>
      <c r="CO77" s="407"/>
      <c r="CP77" s="408"/>
      <c r="CQ77" s="385"/>
      <c r="CR77" s="385"/>
      <c r="CS77" s="405"/>
      <c r="CT77" s="619"/>
      <c r="CU77" s="597"/>
      <c r="CV77" s="11"/>
      <c r="CW77" s="11"/>
      <c r="CX77" s="15"/>
      <c r="CY77" s="15"/>
      <c r="CZ77" s="11"/>
      <c r="DA77" s="11"/>
      <c r="DB77" s="6"/>
      <c r="DC77" s="6"/>
      <c r="DD77" s="6"/>
      <c r="DE77" s="6"/>
    </row>
    <row r="78" spans="1:109" s="35" customFormat="1" ht="66.75" customHeight="1" x14ac:dyDescent="0.25">
      <c r="A78" s="14"/>
      <c r="B78" s="693"/>
      <c r="C78" s="696"/>
      <c r="D78" s="446"/>
      <c r="E78" s="522"/>
      <c r="F78" s="454"/>
      <c r="G78" s="524"/>
      <c r="H78" s="467"/>
      <c r="I78" s="473"/>
      <c r="J78" s="470"/>
      <c r="K78" s="503"/>
      <c r="L78" s="503"/>
      <c r="M78" s="470"/>
      <c r="N78" s="475"/>
      <c r="O78" s="470"/>
      <c r="P78" s="527"/>
      <c r="Q78" s="634"/>
      <c r="R78" s="373"/>
      <c r="S78" s="345"/>
      <c r="T78" s="373"/>
      <c r="U78" s="345"/>
      <c r="V78" s="373"/>
      <c r="W78" s="382"/>
      <c r="X78" s="373"/>
      <c r="Y78" s="345"/>
      <c r="Z78" s="357"/>
      <c r="AA78" s="345"/>
      <c r="AB78" s="357"/>
      <c r="AC78" s="345"/>
      <c r="AD78" s="357"/>
      <c r="AE78" s="345"/>
      <c r="AF78" s="357"/>
      <c r="AG78" s="345"/>
      <c r="AH78" s="357"/>
      <c r="AI78" s="345"/>
      <c r="AJ78" s="357"/>
      <c r="AK78" s="345"/>
      <c r="AL78" s="219" t="s">
        <v>220</v>
      </c>
      <c r="AM78" s="234">
        <v>0.1</v>
      </c>
      <c r="AN78" s="144"/>
      <c r="AO78" s="140"/>
      <c r="AP78" s="145"/>
      <c r="AQ78" s="60"/>
      <c r="AR78" s="29">
        <v>25000000</v>
      </c>
      <c r="AS78" s="438"/>
      <c r="AT78" s="438"/>
      <c r="AU78" s="440"/>
      <c r="AV78" s="348"/>
      <c r="AW78" s="561"/>
      <c r="AX78" s="561"/>
      <c r="AY78" s="348"/>
      <c r="AZ78" s="348"/>
      <c r="BA78" s="385"/>
      <c r="BB78" s="321"/>
      <c r="BC78" s="423"/>
      <c r="BD78" s="397"/>
      <c r="BE78" s="423"/>
      <c r="BF78" s="407"/>
      <c r="BG78" s="185"/>
      <c r="BH78" s="405"/>
      <c r="BI78" s="385"/>
      <c r="BJ78" s="405"/>
      <c r="BK78" s="407"/>
      <c r="BL78" s="385"/>
      <c r="BM78" s="385"/>
      <c r="BN78" s="385"/>
      <c r="BO78" s="385"/>
      <c r="BP78" s="625"/>
      <c r="BQ78" s="385"/>
      <c r="BR78" s="385"/>
      <c r="BS78" s="385"/>
      <c r="BT78" s="405"/>
      <c r="BU78" s="407"/>
      <c r="BV78" s="385"/>
      <c r="BW78" s="385"/>
      <c r="BX78" s="385"/>
      <c r="BY78" s="405"/>
      <c r="BZ78" s="407"/>
      <c r="CA78" s="385"/>
      <c r="CB78" s="385"/>
      <c r="CC78" s="385"/>
      <c r="CD78" s="405"/>
      <c r="CE78" s="407"/>
      <c r="CF78" s="408"/>
      <c r="CG78" s="385"/>
      <c r="CH78" s="385"/>
      <c r="CI78" s="405"/>
      <c r="CJ78" s="407"/>
      <c r="CK78" s="408"/>
      <c r="CL78" s="385"/>
      <c r="CM78" s="385"/>
      <c r="CN78" s="405"/>
      <c r="CO78" s="407"/>
      <c r="CP78" s="408"/>
      <c r="CQ78" s="385"/>
      <c r="CR78" s="385"/>
      <c r="CS78" s="405"/>
      <c r="CT78" s="619"/>
      <c r="CU78" s="597"/>
      <c r="CV78" s="11"/>
      <c r="CW78" s="11"/>
      <c r="CX78" s="15"/>
      <c r="CY78" s="15"/>
      <c r="CZ78" s="11"/>
      <c r="DA78" s="11"/>
      <c r="DB78" s="6"/>
      <c r="DC78" s="6"/>
      <c r="DD78" s="6"/>
      <c r="DE78" s="6"/>
    </row>
    <row r="79" spans="1:109" s="35" customFormat="1" ht="66.75" customHeight="1" x14ac:dyDescent="0.25">
      <c r="A79" s="14"/>
      <c r="B79" s="693"/>
      <c r="C79" s="696"/>
      <c r="D79" s="446"/>
      <c r="E79" s="522"/>
      <c r="F79" s="454"/>
      <c r="G79" s="524"/>
      <c r="H79" s="467"/>
      <c r="I79" s="473"/>
      <c r="J79" s="470"/>
      <c r="K79" s="503"/>
      <c r="L79" s="503"/>
      <c r="M79" s="470"/>
      <c r="N79" s="475"/>
      <c r="O79" s="470"/>
      <c r="P79" s="527"/>
      <c r="Q79" s="634"/>
      <c r="R79" s="373"/>
      <c r="S79" s="345"/>
      <c r="T79" s="373"/>
      <c r="U79" s="345"/>
      <c r="V79" s="373"/>
      <c r="W79" s="382"/>
      <c r="X79" s="373"/>
      <c r="Y79" s="345"/>
      <c r="Z79" s="357"/>
      <c r="AA79" s="345"/>
      <c r="AB79" s="357"/>
      <c r="AC79" s="345"/>
      <c r="AD79" s="357"/>
      <c r="AE79" s="345"/>
      <c r="AF79" s="357"/>
      <c r="AG79" s="345"/>
      <c r="AH79" s="357"/>
      <c r="AI79" s="345"/>
      <c r="AJ79" s="357"/>
      <c r="AK79" s="345"/>
      <c r="AL79" s="220" t="s">
        <v>118</v>
      </c>
      <c r="AM79" s="56">
        <v>0.2</v>
      </c>
      <c r="AN79" s="43"/>
      <c r="AO79" s="140"/>
      <c r="AP79" s="157"/>
      <c r="AQ79" s="60"/>
      <c r="AR79" s="103"/>
      <c r="AS79" s="438"/>
      <c r="AT79" s="438"/>
      <c r="AU79" s="440"/>
      <c r="AV79" s="348"/>
      <c r="AW79" s="189"/>
      <c r="AX79" s="120"/>
      <c r="AY79" s="178" t="s">
        <v>306</v>
      </c>
      <c r="AZ79" s="178" t="s">
        <v>307</v>
      </c>
      <c r="BA79" s="182">
        <v>919493206</v>
      </c>
      <c r="BB79" s="322">
        <v>919943206</v>
      </c>
      <c r="BC79" s="82">
        <v>110062420</v>
      </c>
      <c r="BD79" s="397"/>
      <c r="BE79" s="423"/>
      <c r="BF79" s="407"/>
      <c r="BG79" s="88"/>
      <c r="BH79" s="88"/>
      <c r="BI79" s="385"/>
      <c r="BJ79" s="405"/>
      <c r="BK79" s="407"/>
      <c r="BL79" s="135"/>
      <c r="BM79" s="135"/>
      <c r="BN79" s="385"/>
      <c r="BO79" s="385"/>
      <c r="BP79" s="625"/>
      <c r="BQ79" s="135"/>
      <c r="BR79" s="135"/>
      <c r="BS79" s="385"/>
      <c r="BT79" s="405"/>
      <c r="BU79" s="407"/>
      <c r="BV79" s="135"/>
      <c r="BW79" s="135"/>
      <c r="BX79" s="385"/>
      <c r="BY79" s="405"/>
      <c r="BZ79" s="407"/>
      <c r="CA79" s="135"/>
      <c r="CB79" s="135"/>
      <c r="CC79" s="385"/>
      <c r="CD79" s="405"/>
      <c r="CE79" s="407"/>
      <c r="CF79" s="271"/>
      <c r="CG79" s="135"/>
      <c r="CH79" s="385"/>
      <c r="CI79" s="405"/>
      <c r="CJ79" s="407"/>
      <c r="CK79" s="271"/>
      <c r="CL79" s="135"/>
      <c r="CM79" s="385"/>
      <c r="CN79" s="405"/>
      <c r="CO79" s="407"/>
      <c r="CP79" s="271"/>
      <c r="CQ79" s="135"/>
      <c r="CR79" s="385"/>
      <c r="CS79" s="405"/>
      <c r="CT79" s="619"/>
      <c r="CU79" s="597"/>
      <c r="CV79" s="11"/>
      <c r="CW79" s="11"/>
      <c r="CX79" s="15"/>
      <c r="CY79" s="15"/>
      <c r="CZ79" s="11"/>
      <c r="DA79" s="11"/>
      <c r="DB79" s="6"/>
      <c r="DC79" s="6"/>
      <c r="DD79" s="6"/>
      <c r="DE79" s="6"/>
    </row>
    <row r="80" spans="1:109" s="35" customFormat="1" ht="42.75" customHeight="1" x14ac:dyDescent="0.25">
      <c r="A80" s="14"/>
      <c r="B80" s="693"/>
      <c r="C80" s="696"/>
      <c r="D80" s="446"/>
      <c r="E80" s="522"/>
      <c r="F80" s="454"/>
      <c r="G80" s="524"/>
      <c r="H80" s="467"/>
      <c r="I80" s="473"/>
      <c r="J80" s="470"/>
      <c r="K80" s="503"/>
      <c r="L80" s="503"/>
      <c r="M80" s="470"/>
      <c r="N80" s="475"/>
      <c r="O80" s="470"/>
      <c r="P80" s="527"/>
      <c r="Q80" s="634"/>
      <c r="R80" s="373"/>
      <c r="S80" s="345"/>
      <c r="T80" s="373"/>
      <c r="U80" s="345"/>
      <c r="V80" s="373"/>
      <c r="W80" s="382"/>
      <c r="X80" s="373"/>
      <c r="Y80" s="345"/>
      <c r="Z80" s="357"/>
      <c r="AA80" s="345"/>
      <c r="AB80" s="357"/>
      <c r="AC80" s="345"/>
      <c r="AD80" s="357"/>
      <c r="AE80" s="345"/>
      <c r="AF80" s="357"/>
      <c r="AG80" s="345"/>
      <c r="AH80" s="357"/>
      <c r="AI80" s="345"/>
      <c r="AJ80" s="357"/>
      <c r="AK80" s="345"/>
      <c r="AL80" s="21" t="s">
        <v>100</v>
      </c>
      <c r="AM80" s="156">
        <v>0.15</v>
      </c>
      <c r="AN80" s="40"/>
      <c r="AO80" s="140"/>
      <c r="AP80" s="157"/>
      <c r="AQ80" s="60"/>
      <c r="AR80" s="103">
        <v>45000000</v>
      </c>
      <c r="AS80" s="438"/>
      <c r="AT80" s="438"/>
      <c r="AU80" s="440"/>
      <c r="AV80" s="348"/>
      <c r="AW80" s="189"/>
      <c r="AX80" s="178"/>
      <c r="AY80" s="178" t="s">
        <v>308</v>
      </c>
      <c r="AZ80" s="178" t="s">
        <v>309</v>
      </c>
      <c r="BA80" s="195">
        <v>149052000</v>
      </c>
      <c r="BB80" s="322">
        <v>149052000</v>
      </c>
      <c r="BC80" s="82">
        <v>0</v>
      </c>
      <c r="BD80" s="397"/>
      <c r="BE80" s="423"/>
      <c r="BF80" s="407"/>
      <c r="BG80" s="88"/>
      <c r="BH80" s="88"/>
      <c r="BI80" s="385"/>
      <c r="BJ80" s="405"/>
      <c r="BK80" s="407"/>
      <c r="BL80" s="135"/>
      <c r="BM80" s="135"/>
      <c r="BN80" s="385"/>
      <c r="BO80" s="385"/>
      <c r="BP80" s="625"/>
      <c r="BQ80" s="135"/>
      <c r="BR80" s="135"/>
      <c r="BS80" s="385"/>
      <c r="BT80" s="405"/>
      <c r="BU80" s="407"/>
      <c r="BV80" s="135"/>
      <c r="BW80" s="135"/>
      <c r="BX80" s="385"/>
      <c r="BY80" s="405"/>
      <c r="BZ80" s="407"/>
      <c r="CA80" s="135"/>
      <c r="CB80" s="135"/>
      <c r="CC80" s="385"/>
      <c r="CD80" s="405"/>
      <c r="CE80" s="407"/>
      <c r="CF80" s="271"/>
      <c r="CG80" s="135"/>
      <c r="CH80" s="385"/>
      <c r="CI80" s="405"/>
      <c r="CJ80" s="407"/>
      <c r="CK80" s="271"/>
      <c r="CL80" s="135"/>
      <c r="CM80" s="385"/>
      <c r="CN80" s="405"/>
      <c r="CO80" s="407"/>
      <c r="CP80" s="271"/>
      <c r="CQ80" s="135"/>
      <c r="CR80" s="385"/>
      <c r="CS80" s="405"/>
      <c r="CT80" s="619"/>
      <c r="CU80" s="597"/>
      <c r="CV80" s="11"/>
      <c r="CW80" s="11"/>
      <c r="CX80" s="15"/>
      <c r="CY80" s="15"/>
      <c r="CZ80" s="11"/>
      <c r="DA80" s="11"/>
      <c r="DB80" s="6"/>
      <c r="DC80" s="6"/>
      <c r="DD80" s="6"/>
      <c r="DE80" s="6"/>
    </row>
    <row r="81" spans="1:109" s="35" customFormat="1" ht="109.5" customHeight="1" x14ac:dyDescent="0.25">
      <c r="A81" s="14"/>
      <c r="B81" s="693"/>
      <c r="C81" s="696"/>
      <c r="D81" s="446"/>
      <c r="E81" s="522"/>
      <c r="F81" s="454"/>
      <c r="G81" s="524"/>
      <c r="H81" s="467"/>
      <c r="I81" s="473"/>
      <c r="J81" s="470"/>
      <c r="K81" s="503"/>
      <c r="L81" s="503"/>
      <c r="M81" s="470"/>
      <c r="N81" s="475"/>
      <c r="O81" s="470"/>
      <c r="P81" s="527"/>
      <c r="Q81" s="634"/>
      <c r="R81" s="373"/>
      <c r="S81" s="345"/>
      <c r="T81" s="373"/>
      <c r="U81" s="345"/>
      <c r="V81" s="373"/>
      <c r="W81" s="382"/>
      <c r="X81" s="373"/>
      <c r="Y81" s="345"/>
      <c r="Z81" s="357"/>
      <c r="AA81" s="345"/>
      <c r="AB81" s="357"/>
      <c r="AC81" s="345"/>
      <c r="AD81" s="357"/>
      <c r="AE81" s="345"/>
      <c r="AF81" s="357"/>
      <c r="AG81" s="345"/>
      <c r="AH81" s="357"/>
      <c r="AI81" s="345"/>
      <c r="AJ81" s="357"/>
      <c r="AK81" s="345"/>
      <c r="AL81" s="146" t="s">
        <v>109</v>
      </c>
      <c r="AM81" s="158">
        <v>0.25</v>
      </c>
      <c r="AN81" s="40"/>
      <c r="AO81" s="140"/>
      <c r="AP81" s="157"/>
      <c r="AQ81" s="64"/>
      <c r="AR81" s="103">
        <v>450188222</v>
      </c>
      <c r="AS81" s="438"/>
      <c r="AT81" s="438"/>
      <c r="AU81" s="440"/>
      <c r="AV81" s="348"/>
      <c r="AW81" s="272"/>
      <c r="AX81" s="272"/>
      <c r="AY81" s="99" t="s">
        <v>310</v>
      </c>
      <c r="AZ81" s="99" t="s">
        <v>311</v>
      </c>
      <c r="BA81" s="405">
        <v>0</v>
      </c>
      <c r="BB81" s="424">
        <v>2543900000</v>
      </c>
      <c r="BC81" s="423">
        <v>0</v>
      </c>
      <c r="BD81" s="397"/>
      <c r="BE81" s="423"/>
      <c r="BF81" s="407"/>
      <c r="BG81" s="422"/>
      <c r="BH81" s="405"/>
      <c r="BI81" s="385"/>
      <c r="BJ81" s="405"/>
      <c r="BK81" s="407"/>
      <c r="BL81" s="384"/>
      <c r="BM81" s="385"/>
      <c r="BN81" s="385"/>
      <c r="BO81" s="385"/>
      <c r="BP81" s="625"/>
      <c r="BQ81" s="384"/>
      <c r="BR81" s="385"/>
      <c r="BS81" s="385"/>
      <c r="BT81" s="405"/>
      <c r="BU81" s="407"/>
      <c r="BV81" s="384"/>
      <c r="BW81" s="385"/>
      <c r="BX81" s="385"/>
      <c r="BY81" s="405"/>
      <c r="BZ81" s="407"/>
      <c r="CA81" s="384"/>
      <c r="CB81" s="385"/>
      <c r="CC81" s="385"/>
      <c r="CD81" s="405"/>
      <c r="CE81" s="407"/>
      <c r="CF81" s="384"/>
      <c r="CG81" s="385"/>
      <c r="CH81" s="385"/>
      <c r="CI81" s="405"/>
      <c r="CJ81" s="407"/>
      <c r="CK81" s="252"/>
      <c r="CL81" s="273"/>
      <c r="CM81" s="385"/>
      <c r="CN81" s="405"/>
      <c r="CO81" s="407"/>
      <c r="CP81" s="252"/>
      <c r="CQ81" s="273"/>
      <c r="CR81" s="385"/>
      <c r="CS81" s="405"/>
      <c r="CT81" s="619"/>
      <c r="CU81" s="597"/>
      <c r="CV81" s="11"/>
      <c r="CW81" s="11"/>
      <c r="CX81" s="15"/>
      <c r="CY81" s="15"/>
      <c r="CZ81" s="23"/>
      <c r="DA81" s="11"/>
      <c r="DB81" s="6"/>
      <c r="DC81" s="6"/>
      <c r="DD81" s="6"/>
      <c r="DE81" s="6"/>
    </row>
    <row r="82" spans="1:109" s="35" customFormat="1" x14ac:dyDescent="0.25">
      <c r="A82" s="14"/>
      <c r="B82" s="693"/>
      <c r="C82" s="696"/>
      <c r="D82" s="446"/>
      <c r="E82" s="522"/>
      <c r="F82" s="454"/>
      <c r="G82" s="524"/>
      <c r="H82" s="467"/>
      <c r="I82" s="473"/>
      <c r="J82" s="470"/>
      <c r="K82" s="503"/>
      <c r="L82" s="503"/>
      <c r="M82" s="470"/>
      <c r="N82" s="475"/>
      <c r="O82" s="470"/>
      <c r="P82" s="527"/>
      <c r="Q82" s="634"/>
      <c r="R82" s="373"/>
      <c r="S82" s="345"/>
      <c r="T82" s="373"/>
      <c r="U82" s="345"/>
      <c r="V82" s="373"/>
      <c r="W82" s="382"/>
      <c r="X82" s="373"/>
      <c r="Y82" s="345"/>
      <c r="Z82" s="357"/>
      <c r="AA82" s="345"/>
      <c r="AB82" s="357"/>
      <c r="AC82" s="345"/>
      <c r="AD82" s="357"/>
      <c r="AE82" s="345"/>
      <c r="AF82" s="357"/>
      <c r="AG82" s="345"/>
      <c r="AH82" s="357"/>
      <c r="AI82" s="345"/>
      <c r="AJ82" s="357"/>
      <c r="AK82" s="345"/>
      <c r="AL82" s="146" t="s">
        <v>110</v>
      </c>
      <c r="AM82" s="235">
        <v>0.1</v>
      </c>
      <c r="AN82" s="110"/>
      <c r="AO82" s="140"/>
      <c r="AP82" s="145"/>
      <c r="AQ82" s="60"/>
      <c r="AR82" s="103">
        <v>16000000</v>
      </c>
      <c r="AS82" s="438"/>
      <c r="AT82" s="438"/>
      <c r="AU82" s="440"/>
      <c r="AV82" s="348"/>
      <c r="AW82" s="274"/>
      <c r="AX82" s="274"/>
      <c r="AY82" s="275"/>
      <c r="AZ82" s="276"/>
      <c r="BA82" s="385"/>
      <c r="BB82" s="424"/>
      <c r="BC82" s="423"/>
      <c r="BD82" s="397"/>
      <c r="BE82" s="423"/>
      <c r="BF82" s="407"/>
      <c r="BG82" s="422"/>
      <c r="BH82" s="405"/>
      <c r="BI82" s="385"/>
      <c r="BJ82" s="405"/>
      <c r="BK82" s="407"/>
      <c r="BL82" s="384"/>
      <c r="BM82" s="385"/>
      <c r="BN82" s="385"/>
      <c r="BO82" s="385"/>
      <c r="BP82" s="625"/>
      <c r="BQ82" s="384"/>
      <c r="BR82" s="385"/>
      <c r="BS82" s="385"/>
      <c r="BT82" s="405"/>
      <c r="BU82" s="407"/>
      <c r="BV82" s="384"/>
      <c r="BW82" s="385"/>
      <c r="BX82" s="385"/>
      <c r="BY82" s="405"/>
      <c r="BZ82" s="407"/>
      <c r="CA82" s="384"/>
      <c r="CB82" s="385"/>
      <c r="CC82" s="385"/>
      <c r="CD82" s="405"/>
      <c r="CE82" s="407"/>
      <c r="CF82" s="384"/>
      <c r="CG82" s="385"/>
      <c r="CH82" s="385"/>
      <c r="CI82" s="405"/>
      <c r="CJ82" s="407"/>
      <c r="CK82" s="277"/>
      <c r="CL82" s="278"/>
      <c r="CM82" s="385"/>
      <c r="CN82" s="405"/>
      <c r="CO82" s="407"/>
      <c r="CP82" s="277"/>
      <c r="CQ82" s="278"/>
      <c r="CR82" s="385"/>
      <c r="CS82" s="405"/>
      <c r="CT82" s="619"/>
      <c r="CU82" s="597"/>
      <c r="CV82" s="11"/>
      <c r="CW82" s="31"/>
      <c r="CX82" s="15"/>
      <c r="CY82" s="15"/>
      <c r="CZ82" s="11"/>
      <c r="DA82" s="11"/>
      <c r="DB82" s="6"/>
      <c r="DC82" s="6"/>
      <c r="DD82" s="6"/>
      <c r="DE82" s="6"/>
    </row>
    <row r="83" spans="1:109" s="35" customFormat="1" ht="31.5" customHeight="1" x14ac:dyDescent="0.25">
      <c r="A83" s="14"/>
      <c r="B83" s="693"/>
      <c r="C83" s="696"/>
      <c r="D83" s="446"/>
      <c r="E83" s="522"/>
      <c r="F83" s="454"/>
      <c r="G83" s="524"/>
      <c r="H83" s="467"/>
      <c r="I83" s="473"/>
      <c r="J83" s="470"/>
      <c r="K83" s="503"/>
      <c r="L83" s="503"/>
      <c r="M83" s="470"/>
      <c r="N83" s="475"/>
      <c r="O83" s="470"/>
      <c r="P83" s="527"/>
      <c r="Q83" s="634"/>
      <c r="R83" s="373"/>
      <c r="S83" s="345"/>
      <c r="T83" s="373"/>
      <c r="U83" s="345"/>
      <c r="V83" s="373"/>
      <c r="W83" s="382"/>
      <c r="X83" s="373"/>
      <c r="Y83" s="345"/>
      <c r="Z83" s="357"/>
      <c r="AA83" s="345"/>
      <c r="AB83" s="357"/>
      <c r="AC83" s="345"/>
      <c r="AD83" s="357"/>
      <c r="AE83" s="345"/>
      <c r="AF83" s="357"/>
      <c r="AG83" s="345"/>
      <c r="AH83" s="357"/>
      <c r="AI83" s="345"/>
      <c r="AJ83" s="357"/>
      <c r="AK83" s="345"/>
      <c r="AL83" s="146" t="s">
        <v>119</v>
      </c>
      <c r="AM83" s="158">
        <v>0.1</v>
      </c>
      <c r="AN83" s="368"/>
      <c r="AO83" s="359"/>
      <c r="AP83" s="370"/>
      <c r="AQ83" s="332"/>
      <c r="AR83" s="103">
        <f>16000000+8000000</f>
        <v>24000000</v>
      </c>
      <c r="AS83" s="438"/>
      <c r="AT83" s="438"/>
      <c r="AU83" s="440"/>
      <c r="AV83" s="348"/>
      <c r="AW83" s="120"/>
      <c r="AX83" s="120"/>
      <c r="AY83" s="178"/>
      <c r="AZ83" s="178"/>
      <c r="BA83" s="182"/>
      <c r="BB83" s="322"/>
      <c r="BC83" s="82"/>
      <c r="BD83" s="397"/>
      <c r="BE83" s="423"/>
      <c r="BF83" s="407"/>
      <c r="BG83" s="88"/>
      <c r="BH83" s="88"/>
      <c r="BI83" s="385"/>
      <c r="BJ83" s="405"/>
      <c r="BK83" s="407"/>
      <c r="BL83" s="135"/>
      <c r="BM83" s="135"/>
      <c r="BN83" s="385"/>
      <c r="BO83" s="385"/>
      <c r="BP83" s="625"/>
      <c r="BQ83" s="135"/>
      <c r="BR83" s="135"/>
      <c r="BS83" s="385"/>
      <c r="BT83" s="405"/>
      <c r="BU83" s="407"/>
      <c r="BV83" s="135"/>
      <c r="BW83" s="135"/>
      <c r="BX83" s="385"/>
      <c r="BY83" s="405"/>
      <c r="BZ83" s="407"/>
      <c r="CA83" s="135"/>
      <c r="CB83" s="135"/>
      <c r="CC83" s="385"/>
      <c r="CD83" s="405"/>
      <c r="CE83" s="407"/>
      <c r="CF83" s="271"/>
      <c r="CG83" s="135"/>
      <c r="CH83" s="385"/>
      <c r="CI83" s="405"/>
      <c r="CJ83" s="407"/>
      <c r="CK83" s="271"/>
      <c r="CL83" s="135"/>
      <c r="CM83" s="385"/>
      <c r="CN83" s="405"/>
      <c r="CO83" s="407"/>
      <c r="CP83" s="271"/>
      <c r="CQ83" s="135"/>
      <c r="CR83" s="385"/>
      <c r="CS83" s="405"/>
      <c r="CT83" s="619"/>
      <c r="CU83" s="597"/>
      <c r="CV83" s="11"/>
      <c r="CW83" s="31"/>
      <c r="CX83" s="15"/>
      <c r="CY83" s="15"/>
      <c r="CZ83" s="11"/>
      <c r="DA83" s="11"/>
      <c r="DB83" s="6"/>
      <c r="DC83" s="6"/>
      <c r="DD83" s="6"/>
      <c r="DE83" s="6"/>
    </row>
    <row r="84" spans="1:109" s="35" customFormat="1" ht="15.75" customHeight="1" x14ac:dyDescent="0.25">
      <c r="A84" s="14"/>
      <c r="B84" s="693"/>
      <c r="C84" s="696"/>
      <c r="D84" s="446"/>
      <c r="E84" s="522"/>
      <c r="F84" s="454"/>
      <c r="G84" s="524"/>
      <c r="H84" s="467"/>
      <c r="I84" s="473"/>
      <c r="J84" s="470"/>
      <c r="K84" s="503"/>
      <c r="L84" s="503"/>
      <c r="M84" s="470"/>
      <c r="N84" s="475"/>
      <c r="O84" s="470"/>
      <c r="P84" s="527"/>
      <c r="Q84" s="634"/>
      <c r="R84" s="373"/>
      <c r="S84" s="345"/>
      <c r="T84" s="373"/>
      <c r="U84" s="345"/>
      <c r="V84" s="373"/>
      <c r="W84" s="382"/>
      <c r="X84" s="373"/>
      <c r="Y84" s="345"/>
      <c r="Z84" s="357"/>
      <c r="AA84" s="345"/>
      <c r="AB84" s="357"/>
      <c r="AC84" s="345"/>
      <c r="AD84" s="357"/>
      <c r="AE84" s="345"/>
      <c r="AF84" s="357"/>
      <c r="AG84" s="345"/>
      <c r="AH84" s="357"/>
      <c r="AI84" s="345"/>
      <c r="AJ84" s="357"/>
      <c r="AK84" s="345"/>
      <c r="AL84" s="146" t="s">
        <v>221</v>
      </c>
      <c r="AM84" s="44">
        <v>0.25</v>
      </c>
      <c r="AN84" s="369"/>
      <c r="AO84" s="360"/>
      <c r="AP84" s="371"/>
      <c r="AQ84" s="333"/>
      <c r="AR84" s="103">
        <f>15000000+35000000</f>
        <v>50000000</v>
      </c>
      <c r="AS84" s="438"/>
      <c r="AT84" s="438"/>
      <c r="AU84" s="440"/>
      <c r="AV84" s="348"/>
      <c r="AW84" s="189"/>
      <c r="AX84" s="178"/>
      <c r="AY84" s="178"/>
      <c r="AZ84" s="178"/>
      <c r="BA84" s="185"/>
      <c r="BB84" s="323"/>
      <c r="BC84" s="82"/>
      <c r="BD84" s="397"/>
      <c r="BE84" s="423"/>
      <c r="BF84" s="407"/>
      <c r="BG84" s="279"/>
      <c r="BH84" s="88"/>
      <c r="BI84" s="385"/>
      <c r="BJ84" s="405"/>
      <c r="BK84" s="407"/>
      <c r="BL84" s="280"/>
      <c r="BM84" s="135"/>
      <c r="BN84" s="385"/>
      <c r="BO84" s="385"/>
      <c r="BP84" s="625"/>
      <c r="BQ84" s="280"/>
      <c r="BR84" s="271"/>
      <c r="BS84" s="385"/>
      <c r="BT84" s="405"/>
      <c r="BU84" s="407"/>
      <c r="BV84" s="280"/>
      <c r="BW84" s="271"/>
      <c r="BX84" s="385"/>
      <c r="BY84" s="405"/>
      <c r="BZ84" s="407"/>
      <c r="CA84" s="280"/>
      <c r="CB84" s="271"/>
      <c r="CC84" s="385"/>
      <c r="CD84" s="405"/>
      <c r="CE84" s="407"/>
      <c r="CF84" s="280"/>
      <c r="CG84" s="271"/>
      <c r="CH84" s="385"/>
      <c r="CI84" s="405"/>
      <c r="CJ84" s="407"/>
      <c r="CK84" s="280"/>
      <c r="CL84" s="271"/>
      <c r="CM84" s="385"/>
      <c r="CN84" s="405"/>
      <c r="CO84" s="407"/>
      <c r="CP84" s="280"/>
      <c r="CQ84" s="271"/>
      <c r="CR84" s="385"/>
      <c r="CS84" s="405"/>
      <c r="CT84" s="619"/>
      <c r="CU84" s="597"/>
      <c r="CV84" s="11"/>
      <c r="CW84" s="11"/>
      <c r="CX84" s="15"/>
      <c r="CY84" s="15"/>
      <c r="CZ84" s="11"/>
      <c r="DA84" s="11"/>
      <c r="DB84" s="6"/>
      <c r="DC84" s="6"/>
      <c r="DD84" s="6"/>
      <c r="DE84" s="6"/>
    </row>
    <row r="85" spans="1:109" s="35" customFormat="1" ht="15.75" customHeight="1" x14ac:dyDescent="0.25">
      <c r="A85" s="14"/>
      <c r="B85" s="693"/>
      <c r="C85" s="696"/>
      <c r="D85" s="446"/>
      <c r="E85" s="522"/>
      <c r="F85" s="454"/>
      <c r="G85" s="524"/>
      <c r="H85" s="467"/>
      <c r="I85" s="473"/>
      <c r="J85" s="470"/>
      <c r="K85" s="503"/>
      <c r="L85" s="503"/>
      <c r="M85" s="470"/>
      <c r="N85" s="475"/>
      <c r="O85" s="470"/>
      <c r="P85" s="527"/>
      <c r="Q85" s="634"/>
      <c r="R85" s="373"/>
      <c r="S85" s="345"/>
      <c r="T85" s="373"/>
      <c r="U85" s="345"/>
      <c r="V85" s="373"/>
      <c r="W85" s="382"/>
      <c r="X85" s="373"/>
      <c r="Y85" s="345"/>
      <c r="Z85" s="357"/>
      <c r="AA85" s="345"/>
      <c r="AB85" s="357"/>
      <c r="AC85" s="345"/>
      <c r="AD85" s="357"/>
      <c r="AE85" s="345"/>
      <c r="AF85" s="357"/>
      <c r="AG85" s="345"/>
      <c r="AH85" s="357"/>
      <c r="AI85" s="345"/>
      <c r="AJ85" s="357"/>
      <c r="AK85" s="345"/>
      <c r="AL85" s="146" t="s">
        <v>120</v>
      </c>
      <c r="AM85" s="50">
        <v>0.15</v>
      </c>
      <c r="AN85" s="40"/>
      <c r="AO85" s="140"/>
      <c r="AP85" s="157"/>
      <c r="AQ85" s="60"/>
      <c r="AR85" s="103">
        <f>25000000+20000000</f>
        <v>45000000</v>
      </c>
      <c r="AS85" s="438"/>
      <c r="AT85" s="438"/>
      <c r="AU85" s="440"/>
      <c r="AV85" s="348"/>
      <c r="AW85" s="120"/>
      <c r="AX85" s="178"/>
      <c r="AY85" s="120"/>
      <c r="AZ85" s="120"/>
      <c r="BA85" s="195"/>
      <c r="BB85" s="322"/>
      <c r="BC85" s="82"/>
      <c r="BD85" s="397"/>
      <c r="BE85" s="423"/>
      <c r="BF85" s="407"/>
      <c r="BG85" s="88"/>
      <c r="BH85" s="88"/>
      <c r="BI85" s="385"/>
      <c r="BJ85" s="405"/>
      <c r="BK85" s="407"/>
      <c r="BL85" s="135"/>
      <c r="BM85" s="135"/>
      <c r="BN85" s="385"/>
      <c r="BO85" s="385"/>
      <c r="BP85" s="625"/>
      <c r="BQ85" s="135"/>
      <c r="BR85" s="135"/>
      <c r="BS85" s="385"/>
      <c r="BT85" s="405"/>
      <c r="BU85" s="407"/>
      <c r="BV85" s="135"/>
      <c r="BW85" s="135"/>
      <c r="BX85" s="385"/>
      <c r="BY85" s="405"/>
      <c r="BZ85" s="407"/>
      <c r="CA85" s="135"/>
      <c r="CB85" s="135"/>
      <c r="CC85" s="385"/>
      <c r="CD85" s="405"/>
      <c r="CE85" s="407"/>
      <c r="CF85" s="271"/>
      <c r="CG85" s="135"/>
      <c r="CH85" s="385"/>
      <c r="CI85" s="405"/>
      <c r="CJ85" s="407"/>
      <c r="CK85" s="271"/>
      <c r="CL85" s="135"/>
      <c r="CM85" s="385"/>
      <c r="CN85" s="405"/>
      <c r="CO85" s="407"/>
      <c r="CP85" s="271"/>
      <c r="CQ85" s="135"/>
      <c r="CR85" s="385"/>
      <c r="CS85" s="405"/>
      <c r="CT85" s="619"/>
      <c r="CU85" s="597"/>
      <c r="CV85" s="11"/>
      <c r="CW85" s="11"/>
      <c r="CX85" s="15"/>
      <c r="CY85" s="15"/>
      <c r="CZ85" s="11"/>
      <c r="DA85" s="11"/>
      <c r="DB85" s="6"/>
      <c r="DC85" s="6"/>
      <c r="DD85" s="6"/>
      <c r="DE85" s="6"/>
    </row>
    <row r="86" spans="1:109" s="35" customFormat="1" ht="71.25" customHeight="1" x14ac:dyDescent="0.25">
      <c r="A86" s="14"/>
      <c r="B86" s="693"/>
      <c r="C86" s="696"/>
      <c r="D86" s="446"/>
      <c r="E86" s="522"/>
      <c r="F86" s="454"/>
      <c r="G86" s="524"/>
      <c r="H86" s="467"/>
      <c r="I86" s="473"/>
      <c r="J86" s="470"/>
      <c r="K86" s="503"/>
      <c r="L86" s="503"/>
      <c r="M86" s="470"/>
      <c r="N86" s="475"/>
      <c r="O86" s="470"/>
      <c r="P86" s="527"/>
      <c r="Q86" s="634"/>
      <c r="R86" s="373"/>
      <c r="S86" s="345"/>
      <c r="T86" s="373"/>
      <c r="U86" s="345"/>
      <c r="V86" s="373"/>
      <c r="W86" s="382"/>
      <c r="X86" s="373"/>
      <c r="Y86" s="345"/>
      <c r="Z86" s="357"/>
      <c r="AA86" s="345"/>
      <c r="AB86" s="357"/>
      <c r="AC86" s="345"/>
      <c r="AD86" s="357"/>
      <c r="AE86" s="345"/>
      <c r="AF86" s="357"/>
      <c r="AG86" s="345"/>
      <c r="AH86" s="357"/>
      <c r="AI86" s="345"/>
      <c r="AJ86" s="357"/>
      <c r="AK86" s="345"/>
      <c r="AL86" s="221" t="s">
        <v>101</v>
      </c>
      <c r="AM86" s="56">
        <v>0.1</v>
      </c>
      <c r="AN86" s="40"/>
      <c r="AO86" s="140"/>
      <c r="AP86" s="157"/>
      <c r="AQ86" s="59"/>
      <c r="AR86" s="29">
        <v>20000000</v>
      </c>
      <c r="AS86" s="438"/>
      <c r="AT86" s="438"/>
      <c r="AU86" s="440"/>
      <c r="AV86" s="348"/>
      <c r="AW86" s="561"/>
      <c r="AX86" s="348"/>
      <c r="AY86" s="348" t="s">
        <v>312</v>
      </c>
      <c r="AZ86" s="348" t="s">
        <v>313</v>
      </c>
      <c r="BA86" s="405">
        <v>40948000</v>
      </c>
      <c r="BB86" s="424">
        <v>40948000</v>
      </c>
      <c r="BC86" s="423">
        <v>0</v>
      </c>
      <c r="BD86" s="397"/>
      <c r="BE86" s="423"/>
      <c r="BF86" s="407"/>
      <c r="BG86" s="422"/>
      <c r="BH86" s="405"/>
      <c r="BI86" s="385"/>
      <c r="BJ86" s="405"/>
      <c r="BK86" s="407"/>
      <c r="BL86" s="384"/>
      <c r="BM86" s="385"/>
      <c r="BN86" s="385"/>
      <c r="BO86" s="385"/>
      <c r="BP86" s="625"/>
      <c r="BQ86" s="384"/>
      <c r="BR86" s="385"/>
      <c r="BS86" s="385"/>
      <c r="BT86" s="405"/>
      <c r="BU86" s="407"/>
      <c r="BV86" s="384"/>
      <c r="BW86" s="385"/>
      <c r="BX86" s="385"/>
      <c r="BY86" s="405"/>
      <c r="BZ86" s="407"/>
      <c r="CA86" s="384"/>
      <c r="CB86" s="385"/>
      <c r="CC86" s="385"/>
      <c r="CD86" s="405"/>
      <c r="CE86" s="407"/>
      <c r="CF86" s="384"/>
      <c r="CG86" s="385"/>
      <c r="CH86" s="385"/>
      <c r="CI86" s="405"/>
      <c r="CJ86" s="407"/>
      <c r="CK86" s="384"/>
      <c r="CL86" s="385"/>
      <c r="CM86" s="385"/>
      <c r="CN86" s="405"/>
      <c r="CO86" s="407"/>
      <c r="CP86" s="384"/>
      <c r="CQ86" s="385"/>
      <c r="CR86" s="385"/>
      <c r="CS86" s="405"/>
      <c r="CT86" s="619"/>
      <c r="CU86" s="597"/>
      <c r="CV86" s="11"/>
      <c r="CW86" s="11"/>
      <c r="CX86" s="15"/>
      <c r="CY86" s="15"/>
      <c r="CZ86" s="11"/>
      <c r="DA86" s="11"/>
      <c r="DB86" s="6"/>
      <c r="DC86" s="6"/>
      <c r="DD86" s="6"/>
      <c r="DE86" s="6"/>
    </row>
    <row r="87" spans="1:109" s="35" customFormat="1" ht="87.75" customHeight="1" x14ac:dyDescent="0.25">
      <c r="A87" s="14"/>
      <c r="B87" s="693"/>
      <c r="C87" s="696"/>
      <c r="D87" s="446"/>
      <c r="E87" s="522"/>
      <c r="F87" s="454"/>
      <c r="G87" s="524"/>
      <c r="H87" s="468"/>
      <c r="I87" s="474"/>
      <c r="J87" s="471"/>
      <c r="K87" s="519"/>
      <c r="L87" s="519"/>
      <c r="M87" s="471"/>
      <c r="N87" s="475"/>
      <c r="O87" s="471"/>
      <c r="P87" s="528"/>
      <c r="Q87" s="635"/>
      <c r="R87" s="373"/>
      <c r="S87" s="345"/>
      <c r="T87" s="373"/>
      <c r="U87" s="345"/>
      <c r="V87" s="373"/>
      <c r="W87" s="382"/>
      <c r="X87" s="373"/>
      <c r="Y87" s="345"/>
      <c r="Z87" s="357"/>
      <c r="AA87" s="345"/>
      <c r="AB87" s="357"/>
      <c r="AC87" s="345"/>
      <c r="AD87" s="357"/>
      <c r="AE87" s="345"/>
      <c r="AF87" s="357"/>
      <c r="AG87" s="345"/>
      <c r="AH87" s="357"/>
      <c r="AI87" s="345"/>
      <c r="AJ87" s="357"/>
      <c r="AK87" s="345"/>
      <c r="AL87" s="221" t="s">
        <v>222</v>
      </c>
      <c r="AM87" s="56">
        <v>0.15</v>
      </c>
      <c r="AN87" s="43"/>
      <c r="AO87" s="140"/>
      <c r="AP87" s="157"/>
      <c r="AQ87" s="59"/>
      <c r="AR87" s="29">
        <v>80000000</v>
      </c>
      <c r="AS87" s="438"/>
      <c r="AT87" s="438"/>
      <c r="AU87" s="440"/>
      <c r="AV87" s="348"/>
      <c r="AW87" s="561"/>
      <c r="AX87" s="348"/>
      <c r="AY87" s="348"/>
      <c r="AZ87" s="348"/>
      <c r="BA87" s="385"/>
      <c r="BB87" s="424"/>
      <c r="BC87" s="423"/>
      <c r="BD87" s="397"/>
      <c r="BE87" s="423"/>
      <c r="BF87" s="407"/>
      <c r="BG87" s="422"/>
      <c r="BH87" s="405"/>
      <c r="BI87" s="385"/>
      <c r="BJ87" s="405"/>
      <c r="BK87" s="407"/>
      <c r="BL87" s="384"/>
      <c r="BM87" s="385"/>
      <c r="BN87" s="385"/>
      <c r="BO87" s="385"/>
      <c r="BP87" s="625"/>
      <c r="BQ87" s="384"/>
      <c r="BR87" s="385"/>
      <c r="BS87" s="385"/>
      <c r="BT87" s="405"/>
      <c r="BU87" s="407"/>
      <c r="BV87" s="384"/>
      <c r="BW87" s="385"/>
      <c r="BX87" s="385"/>
      <c r="BY87" s="405"/>
      <c r="BZ87" s="407"/>
      <c r="CA87" s="384"/>
      <c r="CB87" s="385"/>
      <c r="CC87" s="385"/>
      <c r="CD87" s="405"/>
      <c r="CE87" s="407"/>
      <c r="CF87" s="384"/>
      <c r="CG87" s="385"/>
      <c r="CH87" s="385"/>
      <c r="CI87" s="405"/>
      <c r="CJ87" s="407"/>
      <c r="CK87" s="384"/>
      <c r="CL87" s="385"/>
      <c r="CM87" s="385"/>
      <c r="CN87" s="405"/>
      <c r="CO87" s="407"/>
      <c r="CP87" s="384"/>
      <c r="CQ87" s="385"/>
      <c r="CR87" s="385"/>
      <c r="CS87" s="405"/>
      <c r="CT87" s="619"/>
      <c r="CU87" s="597"/>
      <c r="CV87" s="11"/>
      <c r="CW87" s="11"/>
      <c r="CX87" s="15"/>
      <c r="CY87" s="15"/>
      <c r="CZ87" s="11"/>
      <c r="DA87" s="11"/>
      <c r="DB87" s="6"/>
      <c r="DC87" s="6"/>
      <c r="DD87" s="6"/>
      <c r="DE87" s="6"/>
    </row>
    <row r="88" spans="1:109" s="102" customFormat="1" ht="62.25" customHeight="1" x14ac:dyDescent="0.25">
      <c r="A88" s="98"/>
      <c r="B88" s="693"/>
      <c r="C88" s="696"/>
      <c r="D88" s="446"/>
      <c r="E88" s="522"/>
      <c r="F88" s="454"/>
      <c r="G88" s="524"/>
      <c r="H88" s="460" t="s">
        <v>48</v>
      </c>
      <c r="I88" s="517">
        <v>0.25</v>
      </c>
      <c r="J88" s="453" t="s">
        <v>23</v>
      </c>
      <c r="K88" s="445" t="s">
        <v>49</v>
      </c>
      <c r="L88" s="445">
        <v>4</v>
      </c>
      <c r="M88" s="453">
        <v>4</v>
      </c>
      <c r="N88" s="505">
        <v>1</v>
      </c>
      <c r="O88" s="453">
        <v>1</v>
      </c>
      <c r="P88" s="442">
        <v>1</v>
      </c>
      <c r="Q88" s="442">
        <v>1</v>
      </c>
      <c r="R88" s="463">
        <f>+(AN88/AM88)*Q88</f>
        <v>0</v>
      </c>
      <c r="S88" s="353">
        <f>+R88/Q88</f>
        <v>0</v>
      </c>
      <c r="T88" s="463"/>
      <c r="U88" s="353"/>
      <c r="V88" s="463"/>
      <c r="W88" s="353"/>
      <c r="X88" s="463"/>
      <c r="Y88" s="353"/>
      <c r="Z88" s="350"/>
      <c r="AA88" s="353"/>
      <c r="AB88" s="350"/>
      <c r="AC88" s="353"/>
      <c r="AD88" s="350"/>
      <c r="AE88" s="353"/>
      <c r="AF88" s="350"/>
      <c r="AG88" s="353"/>
      <c r="AH88" s="350"/>
      <c r="AI88" s="353"/>
      <c r="AJ88" s="350"/>
      <c r="AK88" s="353"/>
      <c r="AL88" s="685" t="s">
        <v>223</v>
      </c>
      <c r="AM88" s="456">
        <v>1</v>
      </c>
      <c r="AN88" s="476"/>
      <c r="AO88" s="359"/>
      <c r="AP88" s="648"/>
      <c r="AQ88" s="332"/>
      <c r="AR88" s="676">
        <v>160000000</v>
      </c>
      <c r="AS88" s="442" t="s">
        <v>25</v>
      </c>
      <c r="AT88" s="347" t="s">
        <v>26</v>
      </c>
      <c r="AU88" s="440"/>
      <c r="AV88" s="348"/>
      <c r="AW88" s="120"/>
      <c r="AX88" s="178"/>
      <c r="AY88" s="120"/>
      <c r="AZ88" s="120"/>
      <c r="BA88" s="184"/>
      <c r="BB88" s="324"/>
      <c r="BC88" s="190"/>
      <c r="BD88" s="396"/>
      <c r="BE88" s="444"/>
      <c r="BF88" s="406"/>
      <c r="BG88" s="113"/>
      <c r="BH88" s="184"/>
      <c r="BI88" s="398"/>
      <c r="BJ88" s="404"/>
      <c r="BK88" s="406"/>
      <c r="BL88" s="281"/>
      <c r="BM88" s="181"/>
      <c r="BN88" s="398"/>
      <c r="BO88" s="398"/>
      <c r="BP88" s="624"/>
      <c r="BQ88" s="281"/>
      <c r="BR88" s="181"/>
      <c r="BS88" s="398"/>
      <c r="BT88" s="404"/>
      <c r="BU88" s="406"/>
      <c r="BV88" s="281"/>
      <c r="BW88" s="181"/>
      <c r="BX88" s="398"/>
      <c r="BY88" s="404"/>
      <c r="BZ88" s="406"/>
      <c r="CA88" s="281"/>
      <c r="CB88" s="181"/>
      <c r="CC88" s="398"/>
      <c r="CD88" s="404"/>
      <c r="CE88" s="406"/>
      <c r="CF88" s="281"/>
      <c r="CG88" s="181"/>
      <c r="CH88" s="398"/>
      <c r="CI88" s="404"/>
      <c r="CJ88" s="406"/>
      <c r="CK88" s="281"/>
      <c r="CL88" s="181"/>
      <c r="CM88" s="398"/>
      <c r="CN88" s="404"/>
      <c r="CO88" s="406"/>
      <c r="CP88" s="281"/>
      <c r="CQ88" s="181"/>
      <c r="CR88" s="398">
        <f>+CP88+CP89</f>
        <v>0</v>
      </c>
      <c r="CS88" s="404">
        <f>+CQ88+CQ89</f>
        <v>0</v>
      </c>
      <c r="CT88" s="618" t="e">
        <f>+CS88/CR88</f>
        <v>#DIV/0!</v>
      </c>
      <c r="CU88" s="609"/>
      <c r="CV88" s="98"/>
      <c r="CW88" s="98"/>
      <c r="CX88" s="98"/>
      <c r="CY88" s="98"/>
      <c r="CZ88" s="98"/>
      <c r="DA88" s="98"/>
      <c r="DB88" s="101"/>
      <c r="DC88" s="101"/>
      <c r="DD88" s="101"/>
      <c r="DE88" s="101"/>
    </row>
    <row r="89" spans="1:109" s="102" customFormat="1" ht="33.75" customHeight="1" x14ac:dyDescent="0.25">
      <c r="A89" s="98"/>
      <c r="B89" s="693"/>
      <c r="C89" s="696"/>
      <c r="D89" s="446"/>
      <c r="E89" s="522"/>
      <c r="F89" s="454"/>
      <c r="G89" s="524"/>
      <c r="H89" s="461"/>
      <c r="I89" s="507"/>
      <c r="J89" s="454"/>
      <c r="K89" s="446"/>
      <c r="L89" s="446"/>
      <c r="M89" s="454"/>
      <c r="N89" s="505"/>
      <c r="O89" s="454"/>
      <c r="P89" s="509"/>
      <c r="Q89" s="509"/>
      <c r="R89" s="464"/>
      <c r="S89" s="354"/>
      <c r="T89" s="464"/>
      <c r="U89" s="354"/>
      <c r="V89" s="464"/>
      <c r="W89" s="354"/>
      <c r="X89" s="464"/>
      <c r="Y89" s="354"/>
      <c r="Z89" s="351"/>
      <c r="AA89" s="354"/>
      <c r="AB89" s="351"/>
      <c r="AC89" s="354"/>
      <c r="AD89" s="351"/>
      <c r="AE89" s="354"/>
      <c r="AF89" s="351"/>
      <c r="AG89" s="354"/>
      <c r="AH89" s="351"/>
      <c r="AI89" s="354"/>
      <c r="AJ89" s="351"/>
      <c r="AK89" s="354"/>
      <c r="AL89" s="686"/>
      <c r="AM89" s="456"/>
      <c r="AN89" s="477"/>
      <c r="AO89" s="375"/>
      <c r="AP89" s="649"/>
      <c r="AQ89" s="367"/>
      <c r="AR89" s="677"/>
      <c r="AS89" s="509"/>
      <c r="AT89" s="348"/>
      <c r="AU89" s="440"/>
      <c r="AV89" s="348"/>
      <c r="AW89" s="561"/>
      <c r="AX89" s="561"/>
      <c r="AY89" s="348"/>
      <c r="AZ89" s="348"/>
      <c r="BA89" s="626"/>
      <c r="BB89" s="420"/>
      <c r="BC89" s="423"/>
      <c r="BD89" s="397"/>
      <c r="BE89" s="423"/>
      <c r="BF89" s="407"/>
      <c r="BG89" s="430"/>
      <c r="BH89" s="405"/>
      <c r="BI89" s="385"/>
      <c r="BJ89" s="405"/>
      <c r="BK89" s="407"/>
      <c r="BL89" s="408"/>
      <c r="BM89" s="385"/>
      <c r="BN89" s="385"/>
      <c r="BO89" s="385"/>
      <c r="BP89" s="625"/>
      <c r="BQ89" s="408"/>
      <c r="BR89" s="385"/>
      <c r="BS89" s="385"/>
      <c r="BT89" s="405"/>
      <c r="BU89" s="407"/>
      <c r="BV89" s="408"/>
      <c r="BW89" s="385"/>
      <c r="BX89" s="385"/>
      <c r="BY89" s="405"/>
      <c r="BZ89" s="407"/>
      <c r="CA89" s="408"/>
      <c r="CB89" s="385"/>
      <c r="CC89" s="385"/>
      <c r="CD89" s="405"/>
      <c r="CE89" s="407"/>
      <c r="CF89" s="408"/>
      <c r="CG89" s="385"/>
      <c r="CH89" s="385"/>
      <c r="CI89" s="405"/>
      <c r="CJ89" s="407"/>
      <c r="CK89" s="408"/>
      <c r="CL89" s="385"/>
      <c r="CM89" s="385"/>
      <c r="CN89" s="405"/>
      <c r="CO89" s="407"/>
      <c r="CP89" s="408"/>
      <c r="CQ89" s="385"/>
      <c r="CR89" s="385"/>
      <c r="CS89" s="405"/>
      <c r="CT89" s="619"/>
      <c r="CU89" s="597"/>
      <c r="CV89" s="98"/>
      <c r="CW89" s="98"/>
      <c r="CX89" s="98"/>
      <c r="CY89" s="98"/>
      <c r="CZ89" s="98"/>
      <c r="DA89" s="98"/>
      <c r="DB89" s="101"/>
      <c r="DC89" s="101"/>
      <c r="DD89" s="101"/>
      <c r="DE89" s="101"/>
    </row>
    <row r="90" spans="1:109" s="102" customFormat="1" ht="40.5" customHeight="1" x14ac:dyDescent="0.25">
      <c r="A90" s="98"/>
      <c r="B90" s="693"/>
      <c r="C90" s="696"/>
      <c r="D90" s="446"/>
      <c r="E90" s="522"/>
      <c r="F90" s="454"/>
      <c r="G90" s="524"/>
      <c r="H90" s="462"/>
      <c r="I90" s="508"/>
      <c r="J90" s="458"/>
      <c r="K90" s="459"/>
      <c r="L90" s="459"/>
      <c r="M90" s="458"/>
      <c r="N90" s="505"/>
      <c r="O90" s="458"/>
      <c r="P90" s="443"/>
      <c r="Q90" s="443"/>
      <c r="R90" s="566"/>
      <c r="S90" s="355"/>
      <c r="T90" s="566"/>
      <c r="U90" s="355"/>
      <c r="V90" s="566"/>
      <c r="W90" s="355"/>
      <c r="X90" s="566"/>
      <c r="Y90" s="355"/>
      <c r="Z90" s="352"/>
      <c r="AA90" s="355"/>
      <c r="AB90" s="352"/>
      <c r="AC90" s="355"/>
      <c r="AD90" s="352"/>
      <c r="AE90" s="355"/>
      <c r="AF90" s="352"/>
      <c r="AG90" s="355"/>
      <c r="AH90" s="352"/>
      <c r="AI90" s="355"/>
      <c r="AJ90" s="352"/>
      <c r="AK90" s="355"/>
      <c r="AL90" s="687"/>
      <c r="AM90" s="456"/>
      <c r="AN90" s="478"/>
      <c r="AO90" s="360"/>
      <c r="AP90" s="650"/>
      <c r="AQ90" s="333"/>
      <c r="AR90" s="678"/>
      <c r="AS90" s="443"/>
      <c r="AT90" s="349"/>
      <c r="AU90" s="440"/>
      <c r="AV90" s="348"/>
      <c r="AW90" s="562"/>
      <c r="AX90" s="562"/>
      <c r="AY90" s="349"/>
      <c r="AZ90" s="349"/>
      <c r="BA90" s="616"/>
      <c r="BB90" s="421"/>
      <c r="BC90" s="616"/>
      <c r="BD90" s="617"/>
      <c r="BE90" s="616"/>
      <c r="BF90" s="417"/>
      <c r="BG90" s="431"/>
      <c r="BH90" s="416"/>
      <c r="BI90" s="414"/>
      <c r="BJ90" s="416"/>
      <c r="BK90" s="417"/>
      <c r="BL90" s="412"/>
      <c r="BM90" s="414"/>
      <c r="BN90" s="414"/>
      <c r="BO90" s="414"/>
      <c r="BP90" s="644"/>
      <c r="BQ90" s="412"/>
      <c r="BR90" s="414"/>
      <c r="BS90" s="414"/>
      <c r="BT90" s="416"/>
      <c r="BU90" s="417"/>
      <c r="BV90" s="412"/>
      <c r="BW90" s="414"/>
      <c r="BX90" s="414"/>
      <c r="BY90" s="416"/>
      <c r="BZ90" s="417"/>
      <c r="CA90" s="412"/>
      <c r="CB90" s="414"/>
      <c r="CC90" s="414"/>
      <c r="CD90" s="416"/>
      <c r="CE90" s="417"/>
      <c r="CF90" s="412"/>
      <c r="CG90" s="414"/>
      <c r="CH90" s="414"/>
      <c r="CI90" s="416"/>
      <c r="CJ90" s="417"/>
      <c r="CK90" s="412"/>
      <c r="CL90" s="414"/>
      <c r="CM90" s="414"/>
      <c r="CN90" s="416"/>
      <c r="CO90" s="417"/>
      <c r="CP90" s="412"/>
      <c r="CQ90" s="414"/>
      <c r="CR90" s="414"/>
      <c r="CS90" s="416"/>
      <c r="CT90" s="670"/>
      <c r="CU90" s="610"/>
      <c r="CV90" s="98"/>
      <c r="CW90" s="98"/>
      <c r="CX90" s="98"/>
      <c r="CY90" s="98"/>
      <c r="CZ90" s="98"/>
      <c r="DA90" s="98"/>
      <c r="DB90" s="101"/>
      <c r="DC90" s="101"/>
      <c r="DD90" s="101"/>
      <c r="DE90" s="101"/>
    </row>
    <row r="91" spans="1:109" s="102" customFormat="1" ht="26.25" customHeight="1" x14ac:dyDescent="0.25">
      <c r="A91" s="98"/>
      <c r="B91" s="693"/>
      <c r="C91" s="696"/>
      <c r="D91" s="446"/>
      <c r="E91" s="522"/>
      <c r="F91" s="454"/>
      <c r="G91" s="524"/>
      <c r="H91" s="460" t="s">
        <v>50</v>
      </c>
      <c r="I91" s="506">
        <v>0.25</v>
      </c>
      <c r="J91" s="512" t="s">
        <v>23</v>
      </c>
      <c r="K91" s="445" t="s">
        <v>51</v>
      </c>
      <c r="L91" s="445">
        <v>4</v>
      </c>
      <c r="M91" s="453">
        <v>4</v>
      </c>
      <c r="N91" s="505">
        <v>1</v>
      </c>
      <c r="O91" s="453">
        <v>1</v>
      </c>
      <c r="P91" s="442">
        <v>1</v>
      </c>
      <c r="Q91" s="442">
        <v>1</v>
      </c>
      <c r="R91" s="463">
        <f>+(AN91/AM91)*Q91</f>
        <v>0</v>
      </c>
      <c r="S91" s="353">
        <f>+R91/Q91</f>
        <v>0</v>
      </c>
      <c r="T91" s="463"/>
      <c r="U91" s="353"/>
      <c r="V91" s="463"/>
      <c r="W91" s="353"/>
      <c r="X91" s="463"/>
      <c r="Y91" s="353"/>
      <c r="Z91" s="350"/>
      <c r="AA91" s="353"/>
      <c r="AB91" s="350"/>
      <c r="AC91" s="353"/>
      <c r="AD91" s="350"/>
      <c r="AE91" s="353"/>
      <c r="AF91" s="350"/>
      <c r="AG91" s="353"/>
      <c r="AH91" s="350"/>
      <c r="AI91" s="353"/>
      <c r="AJ91" s="350"/>
      <c r="AK91" s="353"/>
      <c r="AL91" s="514" t="s">
        <v>224</v>
      </c>
      <c r="AM91" s="457">
        <v>1</v>
      </c>
      <c r="AN91" s="433"/>
      <c r="AO91" s="359"/>
      <c r="AP91" s="370"/>
      <c r="AQ91" s="332"/>
      <c r="AR91" s="676">
        <v>224943024</v>
      </c>
      <c r="AS91" s="347" t="s">
        <v>25</v>
      </c>
      <c r="AT91" s="347" t="s">
        <v>26</v>
      </c>
      <c r="AU91" s="440"/>
      <c r="AV91" s="348"/>
      <c r="AW91" s="114"/>
      <c r="AX91" s="114"/>
      <c r="AY91" s="177" t="s">
        <v>298</v>
      </c>
      <c r="AZ91" s="177" t="s">
        <v>299</v>
      </c>
      <c r="BA91" s="190">
        <v>248828000</v>
      </c>
      <c r="BB91" s="324">
        <v>292434093</v>
      </c>
      <c r="BC91" s="190">
        <v>0</v>
      </c>
      <c r="BD91" s="396">
        <f>+BB91+BB92</f>
        <v>292659302.27999997</v>
      </c>
      <c r="BE91" s="444">
        <f>+BC91+BC92</f>
        <v>0</v>
      </c>
      <c r="BF91" s="406">
        <f>+BE91/BD91</f>
        <v>0</v>
      </c>
      <c r="BG91" s="91"/>
      <c r="BH91" s="184"/>
      <c r="BI91" s="398"/>
      <c r="BJ91" s="404"/>
      <c r="BK91" s="406"/>
      <c r="BL91" s="281"/>
      <c r="BM91" s="181"/>
      <c r="BN91" s="398"/>
      <c r="BO91" s="398"/>
      <c r="BP91" s="624"/>
      <c r="BQ91" s="281"/>
      <c r="BR91" s="181"/>
      <c r="BS91" s="398"/>
      <c r="BT91" s="404"/>
      <c r="BU91" s="406"/>
      <c r="BV91" s="281"/>
      <c r="BW91" s="181"/>
      <c r="BX91" s="398"/>
      <c r="BY91" s="404"/>
      <c r="BZ91" s="406"/>
      <c r="CA91" s="281"/>
      <c r="CB91" s="181"/>
      <c r="CC91" s="398"/>
      <c r="CD91" s="404"/>
      <c r="CE91" s="406"/>
      <c r="CF91" s="281"/>
      <c r="CG91" s="181"/>
      <c r="CH91" s="398"/>
      <c r="CI91" s="404"/>
      <c r="CJ91" s="406"/>
      <c r="CK91" s="281"/>
      <c r="CL91" s="181"/>
      <c r="CM91" s="398"/>
      <c r="CN91" s="404"/>
      <c r="CO91" s="406"/>
      <c r="CP91" s="281"/>
      <c r="CQ91" s="181"/>
      <c r="CR91" s="398" t="e">
        <f>+CP91+CP92+#REF!</f>
        <v>#REF!</v>
      </c>
      <c r="CS91" s="398" t="e">
        <f>CQ91+CQ92+#REF!</f>
        <v>#REF!</v>
      </c>
      <c r="CT91" s="618" t="e">
        <f>CS91/CR91</f>
        <v>#REF!</v>
      </c>
      <c r="CU91" s="609"/>
      <c r="CV91" s="98"/>
      <c r="CW91" s="98"/>
      <c r="CX91" s="98"/>
      <c r="CY91" s="98"/>
      <c r="CZ91" s="115"/>
      <c r="DA91" s="98"/>
      <c r="DB91" s="101"/>
      <c r="DC91" s="101"/>
      <c r="DD91" s="101"/>
      <c r="DE91" s="101"/>
    </row>
    <row r="92" spans="1:109" s="102" customFormat="1" ht="24.75" customHeight="1" x14ac:dyDescent="0.25">
      <c r="A92" s="98"/>
      <c r="B92" s="693"/>
      <c r="C92" s="696"/>
      <c r="D92" s="446"/>
      <c r="E92" s="522"/>
      <c r="F92" s="454"/>
      <c r="G92" s="524"/>
      <c r="H92" s="462"/>
      <c r="I92" s="511"/>
      <c r="J92" s="513"/>
      <c r="K92" s="459"/>
      <c r="L92" s="459"/>
      <c r="M92" s="458"/>
      <c r="N92" s="505"/>
      <c r="O92" s="458"/>
      <c r="P92" s="443"/>
      <c r="Q92" s="443"/>
      <c r="R92" s="464"/>
      <c r="S92" s="354"/>
      <c r="T92" s="464"/>
      <c r="U92" s="354"/>
      <c r="V92" s="464"/>
      <c r="W92" s="354"/>
      <c r="X92" s="464"/>
      <c r="Y92" s="354"/>
      <c r="Z92" s="351"/>
      <c r="AA92" s="354"/>
      <c r="AB92" s="351"/>
      <c r="AC92" s="354"/>
      <c r="AD92" s="351"/>
      <c r="AE92" s="354"/>
      <c r="AF92" s="351"/>
      <c r="AG92" s="354"/>
      <c r="AH92" s="351"/>
      <c r="AI92" s="354"/>
      <c r="AJ92" s="351"/>
      <c r="AK92" s="354"/>
      <c r="AL92" s="688"/>
      <c r="AM92" s="457"/>
      <c r="AN92" s="651"/>
      <c r="AO92" s="375"/>
      <c r="AP92" s="623"/>
      <c r="AQ92" s="367"/>
      <c r="AR92" s="678"/>
      <c r="AS92" s="348"/>
      <c r="AT92" s="348"/>
      <c r="AU92" s="440"/>
      <c r="AV92" s="348"/>
      <c r="AW92" s="189"/>
      <c r="AX92" s="189"/>
      <c r="AY92" s="178" t="s">
        <v>300</v>
      </c>
      <c r="AZ92" s="178" t="s">
        <v>301</v>
      </c>
      <c r="BA92" s="200">
        <v>0</v>
      </c>
      <c r="BB92" s="325">
        <v>225209.28</v>
      </c>
      <c r="BC92" s="200">
        <v>0</v>
      </c>
      <c r="BD92" s="397"/>
      <c r="BE92" s="423"/>
      <c r="BF92" s="407"/>
      <c r="BG92" s="92"/>
      <c r="BH92" s="185"/>
      <c r="BI92" s="385"/>
      <c r="BJ92" s="405"/>
      <c r="BK92" s="407"/>
      <c r="BL92" s="282"/>
      <c r="BM92" s="182"/>
      <c r="BN92" s="385"/>
      <c r="BO92" s="385"/>
      <c r="BP92" s="625"/>
      <c r="BQ92" s="282"/>
      <c r="BR92" s="182"/>
      <c r="BS92" s="385"/>
      <c r="BT92" s="405"/>
      <c r="BU92" s="407"/>
      <c r="BV92" s="282"/>
      <c r="BW92" s="182"/>
      <c r="BX92" s="385"/>
      <c r="BY92" s="405"/>
      <c r="BZ92" s="407"/>
      <c r="CA92" s="282"/>
      <c r="CB92" s="182"/>
      <c r="CC92" s="385"/>
      <c r="CD92" s="405"/>
      <c r="CE92" s="407"/>
      <c r="CF92" s="282"/>
      <c r="CG92" s="182"/>
      <c r="CH92" s="385"/>
      <c r="CI92" s="405"/>
      <c r="CJ92" s="407"/>
      <c r="CK92" s="282"/>
      <c r="CL92" s="182"/>
      <c r="CM92" s="385"/>
      <c r="CN92" s="405"/>
      <c r="CO92" s="407"/>
      <c r="CP92" s="282"/>
      <c r="CQ92" s="182"/>
      <c r="CR92" s="385"/>
      <c r="CS92" s="385"/>
      <c r="CT92" s="619"/>
      <c r="CU92" s="597"/>
      <c r="CV92" s="98"/>
      <c r="CW92" s="98"/>
      <c r="CX92" s="98"/>
      <c r="CY92" s="98"/>
      <c r="CZ92" s="115"/>
      <c r="DA92" s="98"/>
      <c r="DB92" s="101"/>
      <c r="DC92" s="101"/>
      <c r="DD92" s="101"/>
      <c r="DE92" s="101"/>
    </row>
    <row r="93" spans="1:109" s="102" customFormat="1" ht="36.75" customHeight="1" x14ac:dyDescent="0.25">
      <c r="A93" s="98"/>
      <c r="B93" s="693"/>
      <c r="C93" s="696"/>
      <c r="D93" s="446"/>
      <c r="E93" s="522"/>
      <c r="F93" s="454"/>
      <c r="G93" s="524"/>
      <c r="H93" s="460" t="s">
        <v>52</v>
      </c>
      <c r="I93" s="517">
        <v>0.1</v>
      </c>
      <c r="J93" s="453" t="s">
        <v>23</v>
      </c>
      <c r="K93" s="445" t="s">
        <v>53</v>
      </c>
      <c r="L93" s="445">
        <v>2</v>
      </c>
      <c r="M93" s="453">
        <v>2</v>
      </c>
      <c r="N93" s="505">
        <v>1</v>
      </c>
      <c r="O93" s="453">
        <v>0</v>
      </c>
      <c r="P93" s="442">
        <v>1</v>
      </c>
      <c r="Q93" s="442">
        <v>0</v>
      </c>
      <c r="R93" s="578" t="s">
        <v>61</v>
      </c>
      <c r="S93" s="390" t="s">
        <v>61</v>
      </c>
      <c r="T93" s="578"/>
      <c r="U93" s="390"/>
      <c r="V93" s="578"/>
      <c r="W93" s="390"/>
      <c r="X93" s="578"/>
      <c r="Y93" s="390"/>
      <c r="Z93" s="399"/>
      <c r="AA93" s="390"/>
      <c r="AB93" s="399"/>
      <c r="AC93" s="390"/>
      <c r="AD93" s="399"/>
      <c r="AE93" s="390"/>
      <c r="AF93" s="399"/>
      <c r="AG93" s="390"/>
      <c r="AH93" s="399"/>
      <c r="AI93" s="390"/>
      <c r="AJ93" s="399"/>
      <c r="AK93" s="390"/>
      <c r="AL93" s="689" t="s">
        <v>225</v>
      </c>
      <c r="AM93" s="457"/>
      <c r="AN93" s="433"/>
      <c r="AO93" s="359"/>
      <c r="AP93" s="370"/>
      <c r="AQ93" s="332"/>
      <c r="AR93" s="681"/>
      <c r="AS93" s="442" t="s">
        <v>25</v>
      </c>
      <c r="AT93" s="347" t="s">
        <v>26</v>
      </c>
      <c r="AU93" s="440"/>
      <c r="AV93" s="348"/>
      <c r="AW93" s="611"/>
      <c r="AX93" s="611"/>
      <c r="AY93" s="611"/>
      <c r="AZ93" s="611"/>
      <c r="BA93" s="379"/>
      <c r="BB93" s="418"/>
      <c r="BC93" s="435"/>
      <c r="BD93" s="418"/>
      <c r="BE93" s="435"/>
      <c r="BF93" s="358"/>
      <c r="BG93" s="379"/>
      <c r="BH93" s="379"/>
      <c r="BI93" s="377"/>
      <c r="BJ93" s="379"/>
      <c r="BK93" s="358"/>
      <c r="BL93" s="377"/>
      <c r="BM93" s="377"/>
      <c r="BN93" s="377"/>
      <c r="BO93" s="377"/>
      <c r="BP93" s="620"/>
      <c r="BQ93" s="377"/>
      <c r="BR93" s="377"/>
      <c r="BS93" s="377"/>
      <c r="BT93" s="379"/>
      <c r="BU93" s="358"/>
      <c r="BV93" s="377"/>
      <c r="BW93" s="377"/>
      <c r="BX93" s="377"/>
      <c r="BY93" s="379"/>
      <c r="BZ93" s="358"/>
      <c r="CA93" s="377"/>
      <c r="CB93" s="377"/>
      <c r="CC93" s="377"/>
      <c r="CD93" s="379"/>
      <c r="CE93" s="358"/>
      <c r="CF93" s="377"/>
      <c r="CG93" s="377"/>
      <c r="CH93" s="377"/>
      <c r="CI93" s="379"/>
      <c r="CJ93" s="358"/>
      <c r="CK93" s="377"/>
      <c r="CL93" s="377"/>
      <c r="CM93" s="377"/>
      <c r="CN93" s="379"/>
      <c r="CO93" s="358"/>
      <c r="CP93" s="377"/>
      <c r="CQ93" s="377"/>
      <c r="CR93" s="377">
        <f>CP93</f>
        <v>0</v>
      </c>
      <c r="CS93" s="379">
        <f t="shared" ref="CS93:CS94" si="0">CQ93</f>
        <v>0</v>
      </c>
      <c r="CT93" s="667" t="e">
        <f>CS93/CR93</f>
        <v>#DIV/0!</v>
      </c>
      <c r="CU93" s="609"/>
      <c r="CV93" s="98"/>
      <c r="CW93" s="98"/>
      <c r="CX93" s="98"/>
      <c r="CY93" s="98"/>
      <c r="CZ93" s="98"/>
      <c r="DA93" s="98"/>
      <c r="DB93" s="101"/>
      <c r="DC93" s="101"/>
      <c r="DD93" s="101"/>
      <c r="DE93" s="101"/>
    </row>
    <row r="94" spans="1:109" s="102" customFormat="1" ht="64.5" customHeight="1" x14ac:dyDescent="0.25">
      <c r="A94" s="116"/>
      <c r="B94" s="693"/>
      <c r="C94" s="696"/>
      <c r="D94" s="459"/>
      <c r="E94" s="708"/>
      <c r="F94" s="458"/>
      <c r="G94" s="391"/>
      <c r="H94" s="462"/>
      <c r="I94" s="511"/>
      <c r="J94" s="458"/>
      <c r="K94" s="459"/>
      <c r="L94" s="459"/>
      <c r="M94" s="458"/>
      <c r="N94" s="505"/>
      <c r="O94" s="458"/>
      <c r="P94" s="443"/>
      <c r="Q94" s="443"/>
      <c r="R94" s="579"/>
      <c r="S94" s="391"/>
      <c r="T94" s="579"/>
      <c r="U94" s="391"/>
      <c r="V94" s="579"/>
      <c r="W94" s="391"/>
      <c r="X94" s="579"/>
      <c r="Y94" s="391"/>
      <c r="Z94" s="400"/>
      <c r="AA94" s="391"/>
      <c r="AB94" s="400"/>
      <c r="AC94" s="391"/>
      <c r="AD94" s="400"/>
      <c r="AE94" s="391"/>
      <c r="AF94" s="400"/>
      <c r="AG94" s="391"/>
      <c r="AH94" s="400"/>
      <c r="AI94" s="391"/>
      <c r="AJ94" s="400"/>
      <c r="AK94" s="391"/>
      <c r="AL94" s="690"/>
      <c r="AM94" s="457"/>
      <c r="AN94" s="434"/>
      <c r="AO94" s="360"/>
      <c r="AP94" s="452"/>
      <c r="AQ94" s="333"/>
      <c r="AR94" s="682"/>
      <c r="AS94" s="443"/>
      <c r="AT94" s="349"/>
      <c r="AU94" s="441"/>
      <c r="AV94" s="349"/>
      <c r="AW94" s="612"/>
      <c r="AX94" s="612"/>
      <c r="AY94" s="612"/>
      <c r="AZ94" s="612"/>
      <c r="BA94" s="602"/>
      <c r="BB94" s="601"/>
      <c r="BC94" s="602"/>
      <c r="BD94" s="601"/>
      <c r="BE94" s="602"/>
      <c r="BF94" s="413"/>
      <c r="BG94" s="387"/>
      <c r="BH94" s="387"/>
      <c r="BI94" s="386"/>
      <c r="BJ94" s="387"/>
      <c r="BK94" s="413"/>
      <c r="BL94" s="386"/>
      <c r="BM94" s="386"/>
      <c r="BN94" s="386"/>
      <c r="BO94" s="386"/>
      <c r="BP94" s="636"/>
      <c r="BQ94" s="386"/>
      <c r="BR94" s="386"/>
      <c r="BS94" s="386"/>
      <c r="BT94" s="387"/>
      <c r="BU94" s="413"/>
      <c r="BV94" s="386"/>
      <c r="BW94" s="386"/>
      <c r="BX94" s="386"/>
      <c r="BY94" s="387"/>
      <c r="BZ94" s="413"/>
      <c r="CA94" s="386"/>
      <c r="CB94" s="386"/>
      <c r="CC94" s="386"/>
      <c r="CD94" s="387"/>
      <c r="CE94" s="413"/>
      <c r="CF94" s="386"/>
      <c r="CG94" s="386"/>
      <c r="CH94" s="386"/>
      <c r="CI94" s="387"/>
      <c r="CJ94" s="413"/>
      <c r="CK94" s="386"/>
      <c r="CL94" s="386"/>
      <c r="CM94" s="386"/>
      <c r="CN94" s="387"/>
      <c r="CO94" s="413"/>
      <c r="CP94" s="386"/>
      <c r="CQ94" s="386"/>
      <c r="CR94" s="386"/>
      <c r="CS94" s="387">
        <f t="shared" si="0"/>
        <v>0</v>
      </c>
      <c r="CT94" s="669"/>
      <c r="CU94" s="610"/>
      <c r="CV94" s="98"/>
      <c r="CW94" s="98"/>
      <c r="CX94" s="98"/>
      <c r="CY94" s="98"/>
      <c r="CZ94" s="98"/>
      <c r="DA94" s="98"/>
      <c r="DB94" s="101"/>
      <c r="DC94" s="101"/>
      <c r="DD94" s="101"/>
      <c r="DE94" s="101"/>
    </row>
    <row r="95" spans="1:109" s="35" customFormat="1" ht="34.5" customHeight="1" x14ac:dyDescent="0.25">
      <c r="A95" s="5"/>
      <c r="B95" s="693"/>
      <c r="C95" s="696"/>
      <c r="D95" s="445" t="s">
        <v>54</v>
      </c>
      <c r="E95" s="522">
        <v>0.2</v>
      </c>
      <c r="F95" s="453"/>
      <c r="G95" s="524">
        <v>0.2</v>
      </c>
      <c r="H95" s="460" t="s">
        <v>55</v>
      </c>
      <c r="I95" s="517">
        <v>0.7</v>
      </c>
      <c r="J95" s="453" t="s">
        <v>23</v>
      </c>
      <c r="K95" s="445" t="s">
        <v>56</v>
      </c>
      <c r="L95" s="445">
        <v>4</v>
      </c>
      <c r="M95" s="453">
        <v>4</v>
      </c>
      <c r="N95" s="505">
        <v>1</v>
      </c>
      <c r="O95" s="453">
        <v>1</v>
      </c>
      <c r="P95" s="442">
        <v>1</v>
      </c>
      <c r="Q95" s="442">
        <v>1</v>
      </c>
      <c r="R95" s="463">
        <f>+(AN95*AM95)*Q95</f>
        <v>0</v>
      </c>
      <c r="S95" s="353">
        <f>+R95/Q95</f>
        <v>0</v>
      </c>
      <c r="T95" s="463"/>
      <c r="U95" s="353"/>
      <c r="V95" s="463"/>
      <c r="W95" s="353"/>
      <c r="X95" s="463"/>
      <c r="Y95" s="353"/>
      <c r="Z95" s="350"/>
      <c r="AA95" s="353"/>
      <c r="AB95" s="350"/>
      <c r="AC95" s="353"/>
      <c r="AD95" s="350"/>
      <c r="AE95" s="353"/>
      <c r="AF95" s="350"/>
      <c r="AG95" s="353"/>
      <c r="AH95" s="350"/>
      <c r="AI95" s="353"/>
      <c r="AJ95" s="350"/>
      <c r="AK95" s="353"/>
      <c r="AL95" s="222" t="s">
        <v>226</v>
      </c>
      <c r="AM95" s="125">
        <v>1</v>
      </c>
      <c r="AN95" s="41">
        <f>+AN96*AM96+AN97*AM97</f>
        <v>0</v>
      </c>
      <c r="AO95" s="140"/>
      <c r="AP95" s="167"/>
      <c r="AQ95" s="151"/>
      <c r="AR95" s="80"/>
      <c r="AS95" s="453" t="s">
        <v>25</v>
      </c>
      <c r="AT95" s="445" t="s">
        <v>26</v>
      </c>
      <c r="AU95" s="439" t="s">
        <v>108</v>
      </c>
      <c r="AV95" s="347" t="s">
        <v>260</v>
      </c>
      <c r="AW95" s="560"/>
      <c r="AX95" s="560"/>
      <c r="AY95" s="347" t="s">
        <v>285</v>
      </c>
      <c r="AZ95" s="347" t="s">
        <v>288</v>
      </c>
      <c r="BA95" s="394">
        <v>85706920</v>
      </c>
      <c r="BB95" s="396">
        <v>85706920</v>
      </c>
      <c r="BC95" s="394">
        <v>0</v>
      </c>
      <c r="BD95" s="396">
        <f>+BB95</f>
        <v>85706920</v>
      </c>
      <c r="BE95" s="394">
        <f>+BC95</f>
        <v>0</v>
      </c>
      <c r="BF95" s="406">
        <f>+BE95/BD95</f>
        <v>0</v>
      </c>
      <c r="BG95" s="404"/>
      <c r="BH95" s="404"/>
      <c r="BI95" s="398"/>
      <c r="BJ95" s="404"/>
      <c r="BK95" s="406"/>
      <c r="BL95" s="398"/>
      <c r="BM95" s="398"/>
      <c r="BN95" s="398"/>
      <c r="BO95" s="398"/>
      <c r="BP95" s="624"/>
      <c r="BQ95" s="398"/>
      <c r="BR95" s="398"/>
      <c r="BS95" s="398"/>
      <c r="BT95" s="404"/>
      <c r="BU95" s="406"/>
      <c r="BV95" s="398"/>
      <c r="BW95" s="398"/>
      <c r="BX95" s="398"/>
      <c r="BY95" s="404"/>
      <c r="BZ95" s="406"/>
      <c r="CA95" s="398"/>
      <c r="CB95" s="398"/>
      <c r="CC95" s="398"/>
      <c r="CD95" s="404"/>
      <c r="CE95" s="406"/>
      <c r="CF95" s="411"/>
      <c r="CG95" s="398"/>
      <c r="CH95" s="398"/>
      <c r="CI95" s="404"/>
      <c r="CJ95" s="406"/>
      <c r="CK95" s="411"/>
      <c r="CL95" s="398"/>
      <c r="CM95" s="398"/>
      <c r="CN95" s="404"/>
      <c r="CO95" s="406"/>
      <c r="CP95" s="411"/>
      <c r="CQ95" s="398"/>
      <c r="CR95" s="398">
        <f>CP95</f>
        <v>0</v>
      </c>
      <c r="CS95" s="398">
        <f>CQ95</f>
        <v>0</v>
      </c>
      <c r="CT95" s="618" t="e">
        <f>+CS95/CR95</f>
        <v>#DIV/0!</v>
      </c>
      <c r="CU95" s="609"/>
      <c r="CV95" s="5"/>
      <c r="CW95" s="5"/>
      <c r="CX95" s="5"/>
      <c r="CY95" s="22">
        <f>BB95-160600000</f>
        <v>-74893080</v>
      </c>
      <c r="CZ95" s="5"/>
      <c r="DA95" s="5"/>
      <c r="DB95" s="6"/>
      <c r="DC95" s="6"/>
      <c r="DD95" s="6"/>
      <c r="DE95" s="6"/>
    </row>
    <row r="96" spans="1:109" s="35" customFormat="1" ht="25.5" x14ac:dyDescent="0.25">
      <c r="A96" s="5"/>
      <c r="B96" s="693"/>
      <c r="C96" s="696"/>
      <c r="D96" s="446"/>
      <c r="E96" s="522"/>
      <c r="F96" s="454"/>
      <c r="G96" s="524"/>
      <c r="H96" s="461"/>
      <c r="I96" s="507"/>
      <c r="J96" s="454"/>
      <c r="K96" s="446"/>
      <c r="L96" s="446"/>
      <c r="M96" s="454"/>
      <c r="N96" s="505"/>
      <c r="O96" s="454"/>
      <c r="P96" s="509"/>
      <c r="Q96" s="509"/>
      <c r="R96" s="464"/>
      <c r="S96" s="354"/>
      <c r="T96" s="464"/>
      <c r="U96" s="354"/>
      <c r="V96" s="464"/>
      <c r="W96" s="354"/>
      <c r="X96" s="464"/>
      <c r="Y96" s="354"/>
      <c r="Z96" s="351"/>
      <c r="AA96" s="354"/>
      <c r="AB96" s="351"/>
      <c r="AC96" s="354"/>
      <c r="AD96" s="351"/>
      <c r="AE96" s="354"/>
      <c r="AF96" s="351"/>
      <c r="AG96" s="354"/>
      <c r="AH96" s="351"/>
      <c r="AI96" s="354"/>
      <c r="AJ96" s="351"/>
      <c r="AK96" s="354"/>
      <c r="AL96" s="223" t="s">
        <v>227</v>
      </c>
      <c r="AM96" s="40">
        <v>0.35</v>
      </c>
      <c r="AN96" s="40"/>
      <c r="AO96" s="140"/>
      <c r="AP96" s="157"/>
      <c r="AQ96" s="81"/>
      <c r="AR96" s="247">
        <v>125000000</v>
      </c>
      <c r="AS96" s="454"/>
      <c r="AT96" s="446"/>
      <c r="AU96" s="440"/>
      <c r="AV96" s="348"/>
      <c r="AW96" s="561"/>
      <c r="AX96" s="561"/>
      <c r="AY96" s="348"/>
      <c r="AZ96" s="348"/>
      <c r="BA96" s="395"/>
      <c r="BB96" s="397"/>
      <c r="BC96" s="395"/>
      <c r="BD96" s="397"/>
      <c r="BE96" s="395"/>
      <c r="BF96" s="407"/>
      <c r="BG96" s="405"/>
      <c r="BH96" s="405"/>
      <c r="BI96" s="385"/>
      <c r="BJ96" s="405"/>
      <c r="BK96" s="407"/>
      <c r="BL96" s="385"/>
      <c r="BM96" s="385"/>
      <c r="BN96" s="385"/>
      <c r="BO96" s="385"/>
      <c r="BP96" s="625"/>
      <c r="BQ96" s="385"/>
      <c r="BR96" s="385"/>
      <c r="BS96" s="385"/>
      <c r="BT96" s="405"/>
      <c r="BU96" s="407"/>
      <c r="BV96" s="385"/>
      <c r="BW96" s="385"/>
      <c r="BX96" s="385"/>
      <c r="BY96" s="405"/>
      <c r="BZ96" s="407"/>
      <c r="CA96" s="385"/>
      <c r="CB96" s="385"/>
      <c r="CC96" s="385"/>
      <c r="CD96" s="405"/>
      <c r="CE96" s="407"/>
      <c r="CF96" s="408"/>
      <c r="CG96" s="385"/>
      <c r="CH96" s="385"/>
      <c r="CI96" s="405"/>
      <c r="CJ96" s="407"/>
      <c r="CK96" s="408"/>
      <c r="CL96" s="385"/>
      <c r="CM96" s="385"/>
      <c r="CN96" s="405"/>
      <c r="CO96" s="407"/>
      <c r="CP96" s="408"/>
      <c r="CQ96" s="385"/>
      <c r="CR96" s="385"/>
      <c r="CS96" s="405"/>
      <c r="CT96" s="619"/>
      <c r="CU96" s="597"/>
      <c r="CV96" s="5"/>
      <c r="CW96" s="5"/>
      <c r="CX96" s="5"/>
      <c r="CY96" s="5"/>
      <c r="CZ96" s="5"/>
      <c r="DA96" s="5"/>
      <c r="DB96" s="6"/>
      <c r="DC96" s="6"/>
      <c r="DD96" s="6"/>
      <c r="DE96" s="6"/>
    </row>
    <row r="97" spans="1:109" s="35" customFormat="1" ht="36" customHeight="1" x14ac:dyDescent="0.25">
      <c r="A97" s="5"/>
      <c r="B97" s="693"/>
      <c r="C97" s="696"/>
      <c r="D97" s="446"/>
      <c r="E97" s="522"/>
      <c r="F97" s="454"/>
      <c r="G97" s="524"/>
      <c r="H97" s="462"/>
      <c r="I97" s="508"/>
      <c r="J97" s="458"/>
      <c r="K97" s="459"/>
      <c r="L97" s="459"/>
      <c r="M97" s="458"/>
      <c r="N97" s="505"/>
      <c r="O97" s="458"/>
      <c r="P97" s="443"/>
      <c r="Q97" s="443"/>
      <c r="R97" s="464"/>
      <c r="S97" s="354"/>
      <c r="T97" s="464"/>
      <c r="U97" s="354"/>
      <c r="V97" s="464"/>
      <c r="W97" s="354"/>
      <c r="X97" s="464"/>
      <c r="Y97" s="354"/>
      <c r="Z97" s="351"/>
      <c r="AA97" s="354"/>
      <c r="AB97" s="351"/>
      <c r="AC97" s="354"/>
      <c r="AD97" s="351"/>
      <c r="AE97" s="354"/>
      <c r="AF97" s="351"/>
      <c r="AG97" s="354"/>
      <c r="AH97" s="351"/>
      <c r="AI97" s="354"/>
      <c r="AJ97" s="351"/>
      <c r="AK97" s="354"/>
      <c r="AL97" s="85" t="s">
        <v>228</v>
      </c>
      <c r="AM97" s="40">
        <v>0.65</v>
      </c>
      <c r="AN97" s="40"/>
      <c r="AO97" s="192"/>
      <c r="AP97" s="157"/>
      <c r="AQ97" s="204"/>
      <c r="AR97" s="80">
        <f>146500000</f>
        <v>146500000</v>
      </c>
      <c r="AS97" s="454"/>
      <c r="AT97" s="446"/>
      <c r="AU97" s="440"/>
      <c r="AV97" s="348"/>
      <c r="AW97" s="561"/>
      <c r="AX97" s="561"/>
      <c r="AY97" s="348"/>
      <c r="AZ97" s="348"/>
      <c r="BA97" s="395"/>
      <c r="BB97" s="397"/>
      <c r="BC97" s="395"/>
      <c r="BD97" s="397"/>
      <c r="BE97" s="395"/>
      <c r="BF97" s="407"/>
      <c r="BG97" s="405"/>
      <c r="BH97" s="405"/>
      <c r="BI97" s="385"/>
      <c r="BJ97" s="405"/>
      <c r="BK97" s="407"/>
      <c r="BL97" s="385"/>
      <c r="BM97" s="385"/>
      <c r="BN97" s="385"/>
      <c r="BO97" s="385"/>
      <c r="BP97" s="625"/>
      <c r="BQ97" s="385"/>
      <c r="BR97" s="385"/>
      <c r="BS97" s="385"/>
      <c r="BT97" s="405"/>
      <c r="BU97" s="407"/>
      <c r="BV97" s="385"/>
      <c r="BW97" s="385"/>
      <c r="BX97" s="385"/>
      <c r="BY97" s="405"/>
      <c r="BZ97" s="407"/>
      <c r="CA97" s="385"/>
      <c r="CB97" s="385"/>
      <c r="CC97" s="385"/>
      <c r="CD97" s="405"/>
      <c r="CE97" s="407"/>
      <c r="CF97" s="408"/>
      <c r="CG97" s="385"/>
      <c r="CH97" s="385"/>
      <c r="CI97" s="405"/>
      <c r="CJ97" s="407"/>
      <c r="CK97" s="408"/>
      <c r="CL97" s="385"/>
      <c r="CM97" s="385"/>
      <c r="CN97" s="405"/>
      <c r="CO97" s="407"/>
      <c r="CP97" s="408"/>
      <c r="CQ97" s="385"/>
      <c r="CR97" s="385"/>
      <c r="CS97" s="405"/>
      <c r="CT97" s="619"/>
      <c r="CU97" s="597"/>
      <c r="CV97" s="5"/>
      <c r="CW97" s="5"/>
      <c r="CX97" s="5"/>
      <c r="CY97" s="5"/>
      <c r="CZ97" s="5"/>
      <c r="DA97" s="5"/>
      <c r="DB97" s="6"/>
      <c r="DC97" s="6"/>
      <c r="DD97" s="6"/>
      <c r="DE97" s="6"/>
    </row>
    <row r="98" spans="1:109" s="35" customFormat="1" ht="37.5" customHeight="1" x14ac:dyDescent="0.25">
      <c r="A98" s="5"/>
      <c r="B98" s="693"/>
      <c r="C98" s="696"/>
      <c r="D98" s="446"/>
      <c r="E98" s="522"/>
      <c r="F98" s="454"/>
      <c r="G98" s="524"/>
      <c r="H98" s="445" t="s">
        <v>57</v>
      </c>
      <c r="I98" s="506">
        <v>0.3</v>
      </c>
      <c r="J98" s="453" t="s">
        <v>34</v>
      </c>
      <c r="K98" s="445" t="s">
        <v>58</v>
      </c>
      <c r="L98" s="445">
        <v>1</v>
      </c>
      <c r="M98" s="567">
        <v>1</v>
      </c>
      <c r="N98" s="505">
        <v>1</v>
      </c>
      <c r="O98" s="453">
        <v>1</v>
      </c>
      <c r="P98" s="505">
        <v>1</v>
      </c>
      <c r="Q98" s="442">
        <v>1</v>
      </c>
      <c r="R98" s="463">
        <f>+(AN98*AM98+AN101*AM101+AN105*AM105+AN106*AM106+AN107*AM107+AN108*AM108)*Q98</f>
        <v>0</v>
      </c>
      <c r="S98" s="353">
        <f>+R98/Q98</f>
        <v>0</v>
      </c>
      <c r="T98" s="463"/>
      <c r="U98" s="353"/>
      <c r="V98" s="463"/>
      <c r="W98" s="353"/>
      <c r="X98" s="463"/>
      <c r="Y98" s="353"/>
      <c r="Z98" s="350"/>
      <c r="AA98" s="353"/>
      <c r="AB98" s="350"/>
      <c r="AC98" s="353"/>
      <c r="AD98" s="350"/>
      <c r="AE98" s="353"/>
      <c r="AF98" s="350"/>
      <c r="AG98" s="353"/>
      <c r="AH98" s="350"/>
      <c r="AI98" s="353"/>
      <c r="AJ98" s="350"/>
      <c r="AK98" s="353"/>
      <c r="AL98" s="224" t="s">
        <v>92</v>
      </c>
      <c r="AM98" s="74">
        <v>0.2</v>
      </c>
      <c r="AN98" s="43">
        <f>+AN99*AM99+AN100*AM100</f>
        <v>0</v>
      </c>
      <c r="AO98" s="140"/>
      <c r="AP98" s="168"/>
      <c r="AQ98" s="81"/>
      <c r="AR98" s="37"/>
      <c r="AS98" s="453" t="s">
        <v>25</v>
      </c>
      <c r="AT98" s="445" t="s">
        <v>26</v>
      </c>
      <c r="AU98" s="440"/>
      <c r="AV98" s="348"/>
      <c r="AW98" s="560"/>
      <c r="AX98" s="560"/>
      <c r="AY98" s="347"/>
      <c r="AZ98" s="347"/>
      <c r="BA98" s="379"/>
      <c r="BB98" s="418"/>
      <c r="BC98" s="435"/>
      <c r="BD98" s="418">
        <f>+BB100+BB104+BB98+BB108+BB107</f>
        <v>808553772</v>
      </c>
      <c r="BE98" s="435">
        <f>+BC98+BC100+BC104+BC107+BC108</f>
        <v>72300047</v>
      </c>
      <c r="BF98" s="358">
        <f>+BE98/BD98</f>
        <v>8.9418971877605682E-2</v>
      </c>
      <c r="BG98" s="379"/>
      <c r="BH98" s="377"/>
      <c r="BI98" s="377"/>
      <c r="BJ98" s="379"/>
      <c r="BK98" s="358"/>
      <c r="BL98" s="377"/>
      <c r="BM98" s="377"/>
      <c r="BN98" s="377"/>
      <c r="BO98" s="377"/>
      <c r="BP98" s="620"/>
      <c r="BQ98" s="377"/>
      <c r="BR98" s="377"/>
      <c r="BS98" s="377"/>
      <c r="BT98" s="379"/>
      <c r="BU98" s="358"/>
      <c r="BV98" s="377"/>
      <c r="BW98" s="377"/>
      <c r="BX98" s="377"/>
      <c r="BY98" s="379"/>
      <c r="BZ98" s="358"/>
      <c r="CA98" s="377"/>
      <c r="CB98" s="377"/>
      <c r="CC98" s="377"/>
      <c r="CD98" s="379"/>
      <c r="CE98" s="358"/>
      <c r="CF98" s="377"/>
      <c r="CG98" s="377"/>
      <c r="CH98" s="377"/>
      <c r="CI98" s="379"/>
      <c r="CJ98" s="358"/>
      <c r="CK98" s="377"/>
      <c r="CL98" s="377"/>
      <c r="CM98" s="377"/>
      <c r="CN98" s="379"/>
      <c r="CO98" s="358"/>
      <c r="CP98" s="377"/>
      <c r="CQ98" s="377"/>
      <c r="CR98" s="377">
        <f>+CP98+CP104+CP106+CP107+CP108+CP100+CP105</f>
        <v>0</v>
      </c>
      <c r="CS98" s="379">
        <f>+CQ98+CQ104+CQ106+CQ107+CQ108+CQ100+CQ105</f>
        <v>0</v>
      </c>
      <c r="CT98" s="667" t="e">
        <f>+CS98/CR98</f>
        <v>#DIV/0!</v>
      </c>
      <c r="CU98" s="613"/>
      <c r="CV98" s="5"/>
      <c r="CW98" s="5"/>
      <c r="CX98" s="5"/>
      <c r="CY98" s="5"/>
      <c r="CZ98" s="5"/>
      <c r="DA98" s="5"/>
      <c r="DB98" s="6"/>
      <c r="DC98" s="6"/>
      <c r="DD98" s="6"/>
      <c r="DE98" s="6"/>
    </row>
    <row r="99" spans="1:109" s="35" customFormat="1" x14ac:dyDescent="0.25">
      <c r="A99" s="5"/>
      <c r="B99" s="693"/>
      <c r="C99" s="696"/>
      <c r="D99" s="446"/>
      <c r="E99" s="522"/>
      <c r="F99" s="454"/>
      <c r="G99" s="524"/>
      <c r="H99" s="446"/>
      <c r="I99" s="507"/>
      <c r="J99" s="454"/>
      <c r="K99" s="446"/>
      <c r="L99" s="446"/>
      <c r="M99" s="568"/>
      <c r="N99" s="505"/>
      <c r="O99" s="454"/>
      <c r="P99" s="505"/>
      <c r="Q99" s="509"/>
      <c r="R99" s="464"/>
      <c r="S99" s="354"/>
      <c r="T99" s="464"/>
      <c r="U99" s="354"/>
      <c r="V99" s="464"/>
      <c r="W99" s="354"/>
      <c r="X99" s="464"/>
      <c r="Y99" s="354"/>
      <c r="Z99" s="351"/>
      <c r="AA99" s="354"/>
      <c r="AB99" s="351"/>
      <c r="AC99" s="354"/>
      <c r="AD99" s="351"/>
      <c r="AE99" s="354"/>
      <c r="AF99" s="351"/>
      <c r="AG99" s="354"/>
      <c r="AH99" s="351"/>
      <c r="AI99" s="354"/>
      <c r="AJ99" s="351"/>
      <c r="AK99" s="354"/>
      <c r="AL99" s="143" t="s">
        <v>93</v>
      </c>
      <c r="AM99" s="44">
        <v>0.5</v>
      </c>
      <c r="AN99" s="40"/>
      <c r="AO99" s="140"/>
      <c r="AP99" s="153"/>
      <c r="AQ99" s="81"/>
      <c r="AR99" s="37">
        <v>26500000</v>
      </c>
      <c r="AS99" s="454"/>
      <c r="AT99" s="446"/>
      <c r="AU99" s="440"/>
      <c r="AV99" s="348"/>
      <c r="AW99" s="561"/>
      <c r="AX99" s="561"/>
      <c r="AY99" s="348"/>
      <c r="AZ99" s="348"/>
      <c r="BA99" s="436"/>
      <c r="BB99" s="419"/>
      <c r="BC99" s="436"/>
      <c r="BD99" s="419"/>
      <c r="BE99" s="436"/>
      <c r="BF99" s="382"/>
      <c r="BG99" s="380"/>
      <c r="BH99" s="376"/>
      <c r="BI99" s="376"/>
      <c r="BJ99" s="380"/>
      <c r="BK99" s="382"/>
      <c r="BL99" s="376"/>
      <c r="BM99" s="376"/>
      <c r="BN99" s="376"/>
      <c r="BO99" s="376"/>
      <c r="BP99" s="621"/>
      <c r="BQ99" s="376"/>
      <c r="BR99" s="376"/>
      <c r="BS99" s="376"/>
      <c r="BT99" s="380"/>
      <c r="BU99" s="382"/>
      <c r="BV99" s="376"/>
      <c r="BW99" s="376"/>
      <c r="BX99" s="376"/>
      <c r="BY99" s="380"/>
      <c r="BZ99" s="382"/>
      <c r="CA99" s="376"/>
      <c r="CB99" s="376"/>
      <c r="CC99" s="376"/>
      <c r="CD99" s="380"/>
      <c r="CE99" s="382"/>
      <c r="CF99" s="376"/>
      <c r="CG99" s="376"/>
      <c r="CH99" s="376"/>
      <c r="CI99" s="380"/>
      <c r="CJ99" s="382"/>
      <c r="CK99" s="376"/>
      <c r="CL99" s="376"/>
      <c r="CM99" s="376"/>
      <c r="CN99" s="380"/>
      <c r="CO99" s="382"/>
      <c r="CP99" s="376"/>
      <c r="CQ99" s="376"/>
      <c r="CR99" s="376"/>
      <c r="CS99" s="380"/>
      <c r="CT99" s="668"/>
      <c r="CU99" s="614"/>
      <c r="CV99" s="5"/>
      <c r="CW99" s="5"/>
      <c r="CX99" s="5"/>
      <c r="CY99" s="5"/>
      <c r="CZ99" s="5"/>
      <c r="DA99" s="5"/>
      <c r="DB99" s="6"/>
      <c r="DC99" s="6"/>
      <c r="DD99" s="6"/>
      <c r="DE99" s="6"/>
    </row>
    <row r="100" spans="1:109" s="35" customFormat="1" ht="165.75" customHeight="1" x14ac:dyDescent="0.25">
      <c r="A100" s="5"/>
      <c r="B100" s="693"/>
      <c r="C100" s="696"/>
      <c r="D100" s="446"/>
      <c r="E100" s="522"/>
      <c r="F100" s="454"/>
      <c r="G100" s="524"/>
      <c r="H100" s="446"/>
      <c r="I100" s="507"/>
      <c r="J100" s="454"/>
      <c r="K100" s="446"/>
      <c r="L100" s="446"/>
      <c r="M100" s="568"/>
      <c r="N100" s="505"/>
      <c r="O100" s="454"/>
      <c r="P100" s="505"/>
      <c r="Q100" s="509"/>
      <c r="R100" s="464"/>
      <c r="S100" s="354"/>
      <c r="T100" s="464"/>
      <c r="U100" s="354"/>
      <c r="V100" s="464"/>
      <c r="W100" s="354"/>
      <c r="X100" s="464"/>
      <c r="Y100" s="354"/>
      <c r="Z100" s="351"/>
      <c r="AA100" s="354"/>
      <c r="AB100" s="351"/>
      <c r="AC100" s="354"/>
      <c r="AD100" s="351"/>
      <c r="AE100" s="354"/>
      <c r="AF100" s="351"/>
      <c r="AG100" s="354"/>
      <c r="AH100" s="351"/>
      <c r="AI100" s="354"/>
      <c r="AJ100" s="351"/>
      <c r="AK100" s="354"/>
      <c r="AL100" s="143" t="s">
        <v>94</v>
      </c>
      <c r="AM100" s="44">
        <v>0.5</v>
      </c>
      <c r="AN100" s="40"/>
      <c r="AO100" s="140"/>
      <c r="AP100" s="153"/>
      <c r="AQ100" s="81"/>
      <c r="AR100" s="37">
        <v>30000000</v>
      </c>
      <c r="AS100" s="454"/>
      <c r="AT100" s="446"/>
      <c r="AU100" s="440"/>
      <c r="AV100" s="348"/>
      <c r="AW100" s="577"/>
      <c r="AX100" s="577"/>
      <c r="AY100" s="348" t="s">
        <v>286</v>
      </c>
      <c r="AZ100" s="348" t="s">
        <v>289</v>
      </c>
      <c r="BA100" s="436">
        <v>0</v>
      </c>
      <c r="BB100" s="419">
        <v>146300000</v>
      </c>
      <c r="BC100" s="436">
        <v>0</v>
      </c>
      <c r="BD100" s="419"/>
      <c r="BE100" s="436"/>
      <c r="BF100" s="382"/>
      <c r="BG100" s="380"/>
      <c r="BH100" s="376"/>
      <c r="BI100" s="376"/>
      <c r="BJ100" s="380"/>
      <c r="BK100" s="382"/>
      <c r="BL100" s="376"/>
      <c r="BM100" s="376"/>
      <c r="BN100" s="376"/>
      <c r="BO100" s="376"/>
      <c r="BP100" s="621"/>
      <c r="BQ100" s="376"/>
      <c r="BR100" s="376"/>
      <c r="BS100" s="376"/>
      <c r="BT100" s="380"/>
      <c r="BU100" s="382"/>
      <c r="BV100" s="376"/>
      <c r="BW100" s="376"/>
      <c r="BX100" s="376"/>
      <c r="BY100" s="380"/>
      <c r="BZ100" s="382"/>
      <c r="CA100" s="376"/>
      <c r="CB100" s="376"/>
      <c r="CC100" s="376"/>
      <c r="CD100" s="380"/>
      <c r="CE100" s="382"/>
      <c r="CF100" s="376"/>
      <c r="CG100" s="376"/>
      <c r="CH100" s="376"/>
      <c r="CI100" s="380"/>
      <c r="CJ100" s="382"/>
      <c r="CK100" s="376"/>
      <c r="CL100" s="376"/>
      <c r="CM100" s="376"/>
      <c r="CN100" s="380"/>
      <c r="CO100" s="382"/>
      <c r="CP100" s="376"/>
      <c r="CQ100" s="376"/>
      <c r="CR100" s="376"/>
      <c r="CS100" s="671"/>
      <c r="CT100" s="668"/>
      <c r="CU100" s="614"/>
      <c r="CV100" s="5"/>
      <c r="CW100" s="5"/>
      <c r="CX100" s="5"/>
      <c r="CY100" s="5"/>
      <c r="CZ100" s="5"/>
      <c r="DA100" s="5"/>
      <c r="DB100" s="6"/>
      <c r="DC100" s="6"/>
      <c r="DD100" s="6"/>
      <c r="DE100" s="6"/>
    </row>
    <row r="101" spans="1:109" s="35" customFormat="1" ht="42" customHeight="1" x14ac:dyDescent="0.25">
      <c r="A101" s="5"/>
      <c r="B101" s="693"/>
      <c r="C101" s="696"/>
      <c r="D101" s="446"/>
      <c r="E101" s="522"/>
      <c r="F101" s="454"/>
      <c r="G101" s="524"/>
      <c r="H101" s="446"/>
      <c r="I101" s="507"/>
      <c r="J101" s="454"/>
      <c r="K101" s="446"/>
      <c r="L101" s="446"/>
      <c r="M101" s="568"/>
      <c r="N101" s="505"/>
      <c r="O101" s="454"/>
      <c r="P101" s="505"/>
      <c r="Q101" s="509"/>
      <c r="R101" s="464"/>
      <c r="S101" s="354"/>
      <c r="T101" s="464"/>
      <c r="U101" s="354"/>
      <c r="V101" s="464"/>
      <c r="W101" s="354"/>
      <c r="X101" s="464"/>
      <c r="Y101" s="354"/>
      <c r="Z101" s="351"/>
      <c r="AA101" s="354"/>
      <c r="AB101" s="351"/>
      <c r="AC101" s="354"/>
      <c r="AD101" s="351"/>
      <c r="AE101" s="354"/>
      <c r="AF101" s="351"/>
      <c r="AG101" s="354"/>
      <c r="AH101" s="351"/>
      <c r="AI101" s="354"/>
      <c r="AJ101" s="351"/>
      <c r="AK101" s="354"/>
      <c r="AL101" s="225" t="s">
        <v>95</v>
      </c>
      <c r="AM101" s="55">
        <v>0.15</v>
      </c>
      <c r="AN101" s="43">
        <f>+AN102*AM102+AN103*AM103+AN104*AM104</f>
        <v>0</v>
      </c>
      <c r="AO101" s="140"/>
      <c r="AP101" s="169"/>
      <c r="AQ101" s="81"/>
      <c r="AR101" s="37"/>
      <c r="AS101" s="454"/>
      <c r="AT101" s="446"/>
      <c r="AU101" s="440"/>
      <c r="AV101" s="348"/>
      <c r="AW101" s="577"/>
      <c r="AX101" s="577"/>
      <c r="AY101" s="577"/>
      <c r="AZ101" s="577"/>
      <c r="BA101" s="436"/>
      <c r="BB101" s="419"/>
      <c r="BC101" s="436"/>
      <c r="BD101" s="419"/>
      <c r="BE101" s="436"/>
      <c r="BF101" s="382"/>
      <c r="BG101" s="380"/>
      <c r="BH101" s="376"/>
      <c r="BI101" s="376"/>
      <c r="BJ101" s="380"/>
      <c r="BK101" s="382"/>
      <c r="BL101" s="376"/>
      <c r="BM101" s="376"/>
      <c r="BN101" s="376"/>
      <c r="BO101" s="376"/>
      <c r="BP101" s="621"/>
      <c r="BQ101" s="376"/>
      <c r="BR101" s="376"/>
      <c r="BS101" s="376"/>
      <c r="BT101" s="380"/>
      <c r="BU101" s="382"/>
      <c r="BV101" s="376"/>
      <c r="BW101" s="376"/>
      <c r="BX101" s="376"/>
      <c r="BY101" s="380"/>
      <c r="BZ101" s="382"/>
      <c r="CA101" s="376"/>
      <c r="CB101" s="376"/>
      <c r="CC101" s="376"/>
      <c r="CD101" s="380"/>
      <c r="CE101" s="382"/>
      <c r="CF101" s="376"/>
      <c r="CG101" s="376"/>
      <c r="CH101" s="376"/>
      <c r="CI101" s="380"/>
      <c r="CJ101" s="382"/>
      <c r="CK101" s="376"/>
      <c r="CL101" s="376"/>
      <c r="CM101" s="376"/>
      <c r="CN101" s="380"/>
      <c r="CO101" s="382"/>
      <c r="CP101" s="376"/>
      <c r="CQ101" s="376"/>
      <c r="CR101" s="376"/>
      <c r="CS101" s="380"/>
      <c r="CT101" s="668"/>
      <c r="CU101" s="614"/>
      <c r="CV101" s="5"/>
      <c r="CW101" s="5"/>
      <c r="CX101" s="5"/>
      <c r="CY101" s="5"/>
      <c r="CZ101" s="5"/>
      <c r="DA101" s="5"/>
      <c r="DB101" s="6"/>
      <c r="DC101" s="6"/>
      <c r="DD101" s="6"/>
      <c r="DE101" s="6"/>
    </row>
    <row r="102" spans="1:109" s="35" customFormat="1" ht="56.25" customHeight="1" x14ac:dyDescent="0.25">
      <c r="A102" s="5"/>
      <c r="B102" s="693"/>
      <c r="C102" s="696"/>
      <c r="D102" s="446"/>
      <c r="E102" s="522"/>
      <c r="F102" s="454"/>
      <c r="G102" s="524"/>
      <c r="H102" s="446"/>
      <c r="I102" s="507"/>
      <c r="J102" s="454"/>
      <c r="K102" s="446"/>
      <c r="L102" s="446"/>
      <c r="M102" s="568"/>
      <c r="N102" s="505"/>
      <c r="O102" s="454"/>
      <c r="P102" s="505"/>
      <c r="Q102" s="509"/>
      <c r="R102" s="464"/>
      <c r="S102" s="354"/>
      <c r="T102" s="464"/>
      <c r="U102" s="354"/>
      <c r="V102" s="464"/>
      <c r="W102" s="354"/>
      <c r="X102" s="464"/>
      <c r="Y102" s="354"/>
      <c r="Z102" s="351"/>
      <c r="AA102" s="354"/>
      <c r="AB102" s="351"/>
      <c r="AC102" s="354"/>
      <c r="AD102" s="351"/>
      <c r="AE102" s="354"/>
      <c r="AF102" s="351"/>
      <c r="AG102" s="354"/>
      <c r="AH102" s="351"/>
      <c r="AI102" s="354"/>
      <c r="AJ102" s="351"/>
      <c r="AK102" s="354"/>
      <c r="AL102" s="143" t="s">
        <v>229</v>
      </c>
      <c r="AM102" s="44">
        <v>0.3</v>
      </c>
      <c r="AN102" s="40"/>
      <c r="AO102" s="140"/>
      <c r="AP102" s="153"/>
      <c r="AQ102" s="81"/>
      <c r="AR102" s="37">
        <v>35000000</v>
      </c>
      <c r="AS102" s="454"/>
      <c r="AT102" s="446"/>
      <c r="AU102" s="440"/>
      <c r="AV102" s="348"/>
      <c r="AW102" s="577"/>
      <c r="AX102" s="577"/>
      <c r="AY102" s="577"/>
      <c r="AZ102" s="577"/>
      <c r="BA102" s="436"/>
      <c r="BB102" s="419"/>
      <c r="BC102" s="436"/>
      <c r="BD102" s="419"/>
      <c r="BE102" s="436"/>
      <c r="BF102" s="382"/>
      <c r="BG102" s="380"/>
      <c r="BH102" s="376"/>
      <c r="BI102" s="376"/>
      <c r="BJ102" s="380"/>
      <c r="BK102" s="382"/>
      <c r="BL102" s="376"/>
      <c r="BM102" s="376"/>
      <c r="BN102" s="376"/>
      <c r="BO102" s="376"/>
      <c r="BP102" s="621"/>
      <c r="BQ102" s="376"/>
      <c r="BR102" s="376"/>
      <c r="BS102" s="376"/>
      <c r="BT102" s="380"/>
      <c r="BU102" s="382"/>
      <c r="BV102" s="376"/>
      <c r="BW102" s="376"/>
      <c r="BX102" s="376"/>
      <c r="BY102" s="380"/>
      <c r="BZ102" s="382"/>
      <c r="CA102" s="376"/>
      <c r="CB102" s="376"/>
      <c r="CC102" s="376"/>
      <c r="CD102" s="380"/>
      <c r="CE102" s="382"/>
      <c r="CF102" s="376"/>
      <c r="CG102" s="376"/>
      <c r="CH102" s="376"/>
      <c r="CI102" s="380"/>
      <c r="CJ102" s="382"/>
      <c r="CK102" s="376"/>
      <c r="CL102" s="376"/>
      <c r="CM102" s="376"/>
      <c r="CN102" s="380"/>
      <c r="CO102" s="382"/>
      <c r="CP102" s="376"/>
      <c r="CQ102" s="376"/>
      <c r="CR102" s="376"/>
      <c r="CS102" s="380"/>
      <c r="CT102" s="668"/>
      <c r="CU102" s="614"/>
      <c r="CV102" s="61"/>
      <c r="CW102" s="5"/>
      <c r="CX102" s="5"/>
      <c r="CY102" s="5"/>
      <c r="CZ102" s="22"/>
      <c r="DA102" s="5"/>
      <c r="DB102" s="6"/>
      <c r="DC102" s="6"/>
      <c r="DD102" s="6"/>
      <c r="DE102" s="6"/>
    </row>
    <row r="103" spans="1:109" s="35" customFormat="1" x14ac:dyDescent="0.25">
      <c r="A103" s="5"/>
      <c r="B103" s="693"/>
      <c r="C103" s="696"/>
      <c r="D103" s="446"/>
      <c r="E103" s="522"/>
      <c r="F103" s="454"/>
      <c r="G103" s="524"/>
      <c r="H103" s="446"/>
      <c r="I103" s="507"/>
      <c r="J103" s="454"/>
      <c r="K103" s="446"/>
      <c r="L103" s="446"/>
      <c r="M103" s="568"/>
      <c r="N103" s="505"/>
      <c r="O103" s="454"/>
      <c r="P103" s="505"/>
      <c r="Q103" s="509"/>
      <c r="R103" s="464"/>
      <c r="S103" s="354"/>
      <c r="T103" s="464"/>
      <c r="U103" s="354"/>
      <c r="V103" s="464"/>
      <c r="W103" s="354"/>
      <c r="X103" s="464"/>
      <c r="Y103" s="354"/>
      <c r="Z103" s="351"/>
      <c r="AA103" s="354"/>
      <c r="AB103" s="351"/>
      <c r="AC103" s="354"/>
      <c r="AD103" s="351"/>
      <c r="AE103" s="354"/>
      <c r="AF103" s="351"/>
      <c r="AG103" s="354"/>
      <c r="AH103" s="351"/>
      <c r="AI103" s="354"/>
      <c r="AJ103" s="351"/>
      <c r="AK103" s="354"/>
      <c r="AL103" s="226" t="s">
        <v>230</v>
      </c>
      <c r="AM103" s="44">
        <v>0.3</v>
      </c>
      <c r="AN103" s="40"/>
      <c r="AO103" s="140"/>
      <c r="AP103" s="153"/>
      <c r="AQ103" s="81"/>
      <c r="AR103" s="37">
        <v>24000000</v>
      </c>
      <c r="AS103" s="454"/>
      <c r="AT103" s="446"/>
      <c r="AU103" s="440"/>
      <c r="AV103" s="348"/>
      <c r="AW103" s="577"/>
      <c r="AX103" s="577"/>
      <c r="AY103" s="577"/>
      <c r="AZ103" s="577"/>
      <c r="BA103" s="436"/>
      <c r="BB103" s="419"/>
      <c r="BC103" s="436"/>
      <c r="BD103" s="419"/>
      <c r="BE103" s="436"/>
      <c r="BF103" s="382"/>
      <c r="BG103" s="380"/>
      <c r="BH103" s="376"/>
      <c r="BI103" s="376"/>
      <c r="BJ103" s="380"/>
      <c r="BK103" s="382"/>
      <c r="BL103" s="376"/>
      <c r="BM103" s="376"/>
      <c r="BN103" s="376"/>
      <c r="BO103" s="376"/>
      <c r="BP103" s="621"/>
      <c r="BQ103" s="376"/>
      <c r="BR103" s="376"/>
      <c r="BS103" s="376"/>
      <c r="BT103" s="380"/>
      <c r="BU103" s="382"/>
      <c r="BV103" s="376"/>
      <c r="BW103" s="376"/>
      <c r="BX103" s="376"/>
      <c r="BY103" s="380"/>
      <c r="BZ103" s="382"/>
      <c r="CA103" s="376"/>
      <c r="CB103" s="376"/>
      <c r="CC103" s="376"/>
      <c r="CD103" s="380"/>
      <c r="CE103" s="382"/>
      <c r="CF103" s="376"/>
      <c r="CG103" s="376"/>
      <c r="CH103" s="376"/>
      <c r="CI103" s="380"/>
      <c r="CJ103" s="382"/>
      <c r="CK103" s="376"/>
      <c r="CL103" s="376"/>
      <c r="CM103" s="376"/>
      <c r="CN103" s="380"/>
      <c r="CO103" s="382"/>
      <c r="CP103" s="376"/>
      <c r="CQ103" s="376"/>
      <c r="CR103" s="376"/>
      <c r="CS103" s="380"/>
      <c r="CT103" s="668"/>
      <c r="CU103" s="614"/>
      <c r="CV103" s="5"/>
      <c r="CW103" s="22"/>
      <c r="CX103" s="5"/>
      <c r="CY103" s="5"/>
      <c r="CZ103" s="5"/>
      <c r="DA103" s="5"/>
      <c r="DB103" s="6"/>
      <c r="DC103" s="6"/>
      <c r="DD103" s="6"/>
      <c r="DE103" s="6"/>
    </row>
    <row r="104" spans="1:109" s="35" customFormat="1" ht="49.5" customHeight="1" x14ac:dyDescent="0.25">
      <c r="A104" s="5"/>
      <c r="B104" s="693"/>
      <c r="C104" s="696"/>
      <c r="D104" s="446"/>
      <c r="E104" s="522"/>
      <c r="F104" s="454"/>
      <c r="G104" s="524"/>
      <c r="H104" s="446"/>
      <c r="I104" s="507"/>
      <c r="J104" s="454"/>
      <c r="K104" s="446"/>
      <c r="L104" s="446"/>
      <c r="M104" s="568"/>
      <c r="N104" s="505"/>
      <c r="O104" s="454"/>
      <c r="P104" s="505"/>
      <c r="Q104" s="509"/>
      <c r="R104" s="464"/>
      <c r="S104" s="354"/>
      <c r="T104" s="464"/>
      <c r="U104" s="354"/>
      <c r="V104" s="464"/>
      <c r="W104" s="354"/>
      <c r="X104" s="464"/>
      <c r="Y104" s="354"/>
      <c r="Z104" s="351"/>
      <c r="AA104" s="354"/>
      <c r="AB104" s="351"/>
      <c r="AC104" s="354"/>
      <c r="AD104" s="351"/>
      <c r="AE104" s="354"/>
      <c r="AF104" s="351"/>
      <c r="AG104" s="354"/>
      <c r="AH104" s="351"/>
      <c r="AI104" s="354"/>
      <c r="AJ104" s="351"/>
      <c r="AK104" s="354"/>
      <c r="AL104" s="226" t="s">
        <v>126</v>
      </c>
      <c r="AM104" s="44">
        <v>0.4</v>
      </c>
      <c r="AN104" s="301"/>
      <c r="AO104" s="359"/>
      <c r="AP104" s="304"/>
      <c r="AQ104" s="81"/>
      <c r="AR104" s="248">
        <f>240505263+5455429</f>
        <v>245960692</v>
      </c>
      <c r="AS104" s="454"/>
      <c r="AT104" s="446"/>
      <c r="AU104" s="440"/>
      <c r="AV104" s="348"/>
      <c r="AW104" s="283"/>
      <c r="AX104" s="272"/>
      <c r="AY104" s="347" t="s">
        <v>284</v>
      </c>
      <c r="AZ104" s="347" t="s">
        <v>287</v>
      </c>
      <c r="BA104" s="394">
        <v>662253772</v>
      </c>
      <c r="BB104" s="396">
        <v>662253772</v>
      </c>
      <c r="BC104" s="394">
        <v>72300047</v>
      </c>
      <c r="BD104" s="419"/>
      <c r="BE104" s="436"/>
      <c r="BF104" s="382"/>
      <c r="BG104" s="119"/>
      <c r="BH104" s="180"/>
      <c r="BI104" s="376"/>
      <c r="BJ104" s="380"/>
      <c r="BK104" s="382"/>
      <c r="BL104" s="180"/>
      <c r="BM104" s="180"/>
      <c r="BN104" s="376"/>
      <c r="BO104" s="376"/>
      <c r="BP104" s="621"/>
      <c r="BQ104" s="180"/>
      <c r="BR104" s="180"/>
      <c r="BS104" s="376"/>
      <c r="BT104" s="380"/>
      <c r="BU104" s="382"/>
      <c r="BV104" s="180"/>
      <c r="BW104" s="180"/>
      <c r="BX104" s="376"/>
      <c r="BY104" s="380"/>
      <c r="BZ104" s="382"/>
      <c r="CA104" s="180"/>
      <c r="CB104" s="180"/>
      <c r="CC104" s="376"/>
      <c r="CD104" s="380"/>
      <c r="CE104" s="382"/>
      <c r="CF104" s="180"/>
      <c r="CG104" s="180"/>
      <c r="CH104" s="376"/>
      <c r="CI104" s="380"/>
      <c r="CJ104" s="382"/>
      <c r="CK104" s="180"/>
      <c r="CL104" s="180"/>
      <c r="CM104" s="376"/>
      <c r="CN104" s="380"/>
      <c r="CO104" s="382"/>
      <c r="CP104" s="180"/>
      <c r="CQ104" s="180"/>
      <c r="CR104" s="376"/>
      <c r="CS104" s="380"/>
      <c r="CT104" s="668"/>
      <c r="CU104" s="614"/>
      <c r="CV104" s="5"/>
      <c r="CW104" s="5"/>
      <c r="CX104" s="5"/>
      <c r="CY104" s="5"/>
      <c r="CZ104" s="5"/>
      <c r="DA104" s="5"/>
      <c r="DB104" s="6"/>
      <c r="DC104" s="6"/>
      <c r="DD104" s="6"/>
      <c r="DE104" s="6"/>
    </row>
    <row r="105" spans="1:109" s="35" customFormat="1" ht="61.5" customHeight="1" x14ac:dyDescent="0.25">
      <c r="A105" s="5"/>
      <c r="B105" s="693"/>
      <c r="C105" s="696"/>
      <c r="D105" s="446"/>
      <c r="E105" s="522"/>
      <c r="F105" s="454"/>
      <c r="G105" s="524"/>
      <c r="H105" s="446"/>
      <c r="I105" s="507"/>
      <c r="J105" s="454"/>
      <c r="K105" s="446"/>
      <c r="L105" s="446"/>
      <c r="M105" s="568"/>
      <c r="N105" s="505"/>
      <c r="O105" s="454"/>
      <c r="P105" s="505"/>
      <c r="Q105" s="509"/>
      <c r="R105" s="464"/>
      <c r="S105" s="354"/>
      <c r="T105" s="464"/>
      <c r="U105" s="354"/>
      <c r="V105" s="464"/>
      <c r="W105" s="354"/>
      <c r="X105" s="464"/>
      <c r="Y105" s="354"/>
      <c r="Z105" s="351"/>
      <c r="AA105" s="354"/>
      <c r="AB105" s="351"/>
      <c r="AC105" s="354"/>
      <c r="AD105" s="351"/>
      <c r="AE105" s="354"/>
      <c r="AF105" s="351"/>
      <c r="AG105" s="354"/>
      <c r="AH105" s="351"/>
      <c r="AI105" s="354"/>
      <c r="AJ105" s="351"/>
      <c r="AK105" s="354"/>
      <c r="AL105" s="225" t="s">
        <v>231</v>
      </c>
      <c r="AM105" s="55">
        <v>0.15</v>
      </c>
      <c r="AN105" s="303"/>
      <c r="AO105" s="360"/>
      <c r="AP105" s="305"/>
      <c r="AQ105" s="81"/>
      <c r="AR105" s="248">
        <v>20000000</v>
      </c>
      <c r="AS105" s="454"/>
      <c r="AT105" s="446"/>
      <c r="AU105" s="440"/>
      <c r="AV105" s="348"/>
      <c r="AW105" s="283"/>
      <c r="AX105" s="99"/>
      <c r="AY105" s="348"/>
      <c r="AZ105" s="348"/>
      <c r="BA105" s="395"/>
      <c r="BB105" s="397"/>
      <c r="BC105" s="395"/>
      <c r="BD105" s="419"/>
      <c r="BE105" s="436"/>
      <c r="BF105" s="382"/>
      <c r="BG105" s="119"/>
      <c r="BH105" s="180"/>
      <c r="BI105" s="376"/>
      <c r="BJ105" s="380"/>
      <c r="BK105" s="382"/>
      <c r="BL105" s="180"/>
      <c r="BM105" s="180"/>
      <c r="BN105" s="376"/>
      <c r="BO105" s="376"/>
      <c r="BP105" s="621"/>
      <c r="BQ105" s="180"/>
      <c r="BR105" s="180"/>
      <c r="BS105" s="376"/>
      <c r="BT105" s="380"/>
      <c r="BU105" s="382"/>
      <c r="BV105" s="180"/>
      <c r="BW105" s="180"/>
      <c r="BX105" s="376"/>
      <c r="BY105" s="380"/>
      <c r="BZ105" s="382"/>
      <c r="CA105" s="180"/>
      <c r="CB105" s="180"/>
      <c r="CC105" s="376"/>
      <c r="CD105" s="380"/>
      <c r="CE105" s="382"/>
      <c r="CF105" s="180"/>
      <c r="CG105" s="180"/>
      <c r="CH105" s="376"/>
      <c r="CI105" s="380"/>
      <c r="CJ105" s="382"/>
      <c r="CK105" s="180"/>
      <c r="CL105" s="180"/>
      <c r="CM105" s="376"/>
      <c r="CN105" s="380"/>
      <c r="CO105" s="382"/>
      <c r="CP105" s="180"/>
      <c r="CQ105" s="180"/>
      <c r="CR105" s="376"/>
      <c r="CS105" s="380"/>
      <c r="CT105" s="668"/>
      <c r="CU105" s="614"/>
      <c r="CV105" s="5"/>
      <c r="CW105" s="5"/>
      <c r="CX105" s="5"/>
      <c r="CY105" s="5"/>
      <c r="CZ105" s="5"/>
      <c r="DA105" s="5"/>
      <c r="DB105" s="6"/>
      <c r="DC105" s="6"/>
      <c r="DD105" s="6"/>
      <c r="DE105" s="6"/>
    </row>
    <row r="106" spans="1:109" s="35" customFormat="1" ht="62.25" customHeight="1" x14ac:dyDescent="0.25">
      <c r="A106" s="5"/>
      <c r="B106" s="693"/>
      <c r="C106" s="696"/>
      <c r="D106" s="446"/>
      <c r="E106" s="522"/>
      <c r="F106" s="454"/>
      <c r="G106" s="524"/>
      <c r="H106" s="446"/>
      <c r="I106" s="507"/>
      <c r="J106" s="454"/>
      <c r="K106" s="446"/>
      <c r="L106" s="446"/>
      <c r="M106" s="568"/>
      <c r="N106" s="505"/>
      <c r="O106" s="454"/>
      <c r="P106" s="505"/>
      <c r="Q106" s="509"/>
      <c r="R106" s="464"/>
      <c r="S106" s="354"/>
      <c r="T106" s="464"/>
      <c r="U106" s="354"/>
      <c r="V106" s="464"/>
      <c r="W106" s="354"/>
      <c r="X106" s="464"/>
      <c r="Y106" s="354"/>
      <c r="Z106" s="351"/>
      <c r="AA106" s="354"/>
      <c r="AB106" s="351"/>
      <c r="AC106" s="354"/>
      <c r="AD106" s="351"/>
      <c r="AE106" s="354"/>
      <c r="AF106" s="351"/>
      <c r="AG106" s="354"/>
      <c r="AH106" s="351"/>
      <c r="AI106" s="354"/>
      <c r="AJ106" s="351"/>
      <c r="AK106" s="354"/>
      <c r="AL106" s="225" t="s">
        <v>125</v>
      </c>
      <c r="AM106" s="55">
        <v>0.1</v>
      </c>
      <c r="AN106" s="43"/>
      <c r="AO106" s="140"/>
      <c r="AP106" s="153"/>
      <c r="AQ106" s="81"/>
      <c r="AR106" s="248">
        <v>25000000</v>
      </c>
      <c r="AS106" s="454"/>
      <c r="AT106" s="446"/>
      <c r="AU106" s="440"/>
      <c r="AV106" s="348"/>
      <c r="AW106" s="272"/>
      <c r="AX106" s="283"/>
      <c r="AY106" s="348"/>
      <c r="AZ106" s="348"/>
      <c r="BA106" s="395"/>
      <c r="BB106" s="397"/>
      <c r="BC106" s="395"/>
      <c r="BD106" s="419"/>
      <c r="BE106" s="436"/>
      <c r="BF106" s="382"/>
      <c r="BG106" s="119"/>
      <c r="BH106" s="180"/>
      <c r="BI106" s="376"/>
      <c r="BJ106" s="380"/>
      <c r="BK106" s="382"/>
      <c r="BL106" s="180"/>
      <c r="BM106" s="180"/>
      <c r="BN106" s="376"/>
      <c r="BO106" s="376"/>
      <c r="BP106" s="621"/>
      <c r="BQ106" s="180"/>
      <c r="BR106" s="180"/>
      <c r="BS106" s="376"/>
      <c r="BT106" s="380"/>
      <c r="BU106" s="382"/>
      <c r="BV106" s="180"/>
      <c r="BW106" s="180"/>
      <c r="BX106" s="376"/>
      <c r="BY106" s="380"/>
      <c r="BZ106" s="382"/>
      <c r="CA106" s="180"/>
      <c r="CB106" s="180"/>
      <c r="CC106" s="376"/>
      <c r="CD106" s="380"/>
      <c r="CE106" s="382"/>
      <c r="CF106" s="180"/>
      <c r="CG106" s="180"/>
      <c r="CH106" s="376"/>
      <c r="CI106" s="380"/>
      <c r="CJ106" s="382"/>
      <c r="CK106" s="180"/>
      <c r="CL106" s="180"/>
      <c r="CM106" s="376"/>
      <c r="CN106" s="380"/>
      <c r="CO106" s="382"/>
      <c r="CP106" s="180"/>
      <c r="CQ106" s="180"/>
      <c r="CR106" s="376"/>
      <c r="CS106" s="380"/>
      <c r="CT106" s="668"/>
      <c r="CU106" s="614"/>
      <c r="CV106" s="5"/>
      <c r="CW106" s="5"/>
      <c r="CX106" s="6"/>
      <c r="CY106" s="6"/>
      <c r="CZ106" s="6"/>
      <c r="DA106" s="6"/>
    </row>
    <row r="107" spans="1:109" s="35" customFormat="1" ht="15.75" x14ac:dyDescent="0.25">
      <c r="A107" s="5"/>
      <c r="B107" s="693"/>
      <c r="C107" s="696"/>
      <c r="D107" s="446"/>
      <c r="E107" s="522"/>
      <c r="F107" s="454"/>
      <c r="G107" s="524"/>
      <c r="H107" s="446"/>
      <c r="I107" s="507"/>
      <c r="J107" s="454"/>
      <c r="K107" s="446"/>
      <c r="L107" s="446"/>
      <c r="M107" s="568"/>
      <c r="N107" s="442"/>
      <c r="O107" s="454"/>
      <c r="P107" s="442"/>
      <c r="Q107" s="509"/>
      <c r="R107" s="464"/>
      <c r="S107" s="354"/>
      <c r="T107" s="464"/>
      <c r="U107" s="354"/>
      <c r="V107" s="464"/>
      <c r="W107" s="354"/>
      <c r="X107" s="464"/>
      <c r="Y107" s="354"/>
      <c r="Z107" s="351"/>
      <c r="AA107" s="354"/>
      <c r="AB107" s="351"/>
      <c r="AC107" s="354"/>
      <c r="AD107" s="351"/>
      <c r="AE107" s="354"/>
      <c r="AF107" s="351"/>
      <c r="AG107" s="354"/>
      <c r="AH107" s="351"/>
      <c r="AI107" s="354"/>
      <c r="AJ107" s="351"/>
      <c r="AK107" s="354"/>
      <c r="AL107" s="227" t="s">
        <v>232</v>
      </c>
      <c r="AM107" s="236">
        <v>0.1</v>
      </c>
      <c r="AN107" s="43"/>
      <c r="AO107" s="140"/>
      <c r="AP107" s="153"/>
      <c r="AQ107" s="81"/>
      <c r="AR107" s="249">
        <v>35000000</v>
      </c>
      <c r="AS107" s="454"/>
      <c r="AT107" s="446"/>
      <c r="AU107" s="440"/>
      <c r="AV107" s="348"/>
      <c r="AW107" s="283"/>
      <c r="AX107" s="272"/>
      <c r="AY107" s="99"/>
      <c r="AZ107" s="99"/>
      <c r="BA107" s="284"/>
      <c r="BB107" s="326"/>
      <c r="BC107" s="199"/>
      <c r="BD107" s="419"/>
      <c r="BE107" s="436"/>
      <c r="BF107" s="382"/>
      <c r="BG107" s="119"/>
      <c r="BH107" s="180"/>
      <c r="BI107" s="376"/>
      <c r="BJ107" s="380"/>
      <c r="BK107" s="382"/>
      <c r="BL107" s="180"/>
      <c r="BM107" s="180"/>
      <c r="BN107" s="376"/>
      <c r="BO107" s="376"/>
      <c r="BP107" s="621"/>
      <c r="BQ107" s="180"/>
      <c r="BR107" s="180"/>
      <c r="BS107" s="376"/>
      <c r="BT107" s="380"/>
      <c r="BU107" s="382"/>
      <c r="BV107" s="180"/>
      <c r="BW107" s="180"/>
      <c r="BX107" s="376"/>
      <c r="BY107" s="380"/>
      <c r="BZ107" s="382"/>
      <c r="CA107" s="180"/>
      <c r="CB107" s="180"/>
      <c r="CC107" s="376"/>
      <c r="CD107" s="380"/>
      <c r="CE107" s="382"/>
      <c r="CF107" s="180"/>
      <c r="CG107" s="180"/>
      <c r="CH107" s="376"/>
      <c r="CI107" s="380"/>
      <c r="CJ107" s="382"/>
      <c r="CK107" s="180"/>
      <c r="CL107" s="180"/>
      <c r="CM107" s="376"/>
      <c r="CN107" s="380"/>
      <c r="CO107" s="382"/>
      <c r="CP107" s="180"/>
      <c r="CQ107" s="180"/>
      <c r="CR107" s="376"/>
      <c r="CS107" s="380"/>
      <c r="CT107" s="668"/>
      <c r="CU107" s="614"/>
      <c r="CV107" s="5"/>
      <c r="CW107" s="5"/>
      <c r="CX107" s="6"/>
      <c r="CY107" s="6"/>
      <c r="CZ107" s="6"/>
      <c r="DA107" s="6"/>
    </row>
    <row r="108" spans="1:109" s="35" customFormat="1" ht="91.5" customHeight="1" thickBot="1" x14ac:dyDescent="0.3">
      <c r="A108" s="5"/>
      <c r="B108" s="694"/>
      <c r="C108" s="697"/>
      <c r="D108" s="447"/>
      <c r="E108" s="523"/>
      <c r="F108" s="455"/>
      <c r="G108" s="525"/>
      <c r="H108" s="447"/>
      <c r="I108" s="691"/>
      <c r="J108" s="455"/>
      <c r="K108" s="447"/>
      <c r="L108" s="447"/>
      <c r="M108" s="569"/>
      <c r="N108" s="565"/>
      <c r="O108" s="455"/>
      <c r="P108" s="565"/>
      <c r="Q108" s="510"/>
      <c r="R108" s="465"/>
      <c r="S108" s="393"/>
      <c r="T108" s="465"/>
      <c r="U108" s="393"/>
      <c r="V108" s="465"/>
      <c r="W108" s="393"/>
      <c r="X108" s="465"/>
      <c r="Y108" s="393"/>
      <c r="Z108" s="392"/>
      <c r="AA108" s="393"/>
      <c r="AB108" s="392"/>
      <c r="AC108" s="393"/>
      <c r="AD108" s="392"/>
      <c r="AE108" s="393"/>
      <c r="AF108" s="392"/>
      <c r="AG108" s="393"/>
      <c r="AH108" s="392"/>
      <c r="AI108" s="393"/>
      <c r="AJ108" s="392"/>
      <c r="AK108" s="393"/>
      <c r="AL108" s="228" t="s">
        <v>233</v>
      </c>
      <c r="AM108" s="152">
        <v>0.3</v>
      </c>
      <c r="AN108" s="302"/>
      <c r="AO108" s="140"/>
      <c r="AP108" s="170"/>
      <c r="AQ108" s="81"/>
      <c r="AR108" s="250">
        <v>35000000</v>
      </c>
      <c r="AS108" s="455"/>
      <c r="AT108" s="447"/>
      <c r="AU108" s="564"/>
      <c r="AV108" s="520"/>
      <c r="AW108" s="285"/>
      <c r="AX108" s="285"/>
      <c r="AY108" s="286"/>
      <c r="AZ108" s="286"/>
      <c r="BA108" s="199"/>
      <c r="BB108" s="326"/>
      <c r="BC108" s="199"/>
      <c r="BD108" s="532"/>
      <c r="BE108" s="529"/>
      <c r="BF108" s="383"/>
      <c r="BG108" s="119"/>
      <c r="BH108" s="180"/>
      <c r="BI108" s="378"/>
      <c r="BJ108" s="381"/>
      <c r="BK108" s="383"/>
      <c r="BL108" s="180"/>
      <c r="BM108" s="180"/>
      <c r="BN108" s="378"/>
      <c r="BO108" s="378"/>
      <c r="BP108" s="622"/>
      <c r="BQ108" s="180"/>
      <c r="BR108" s="180"/>
      <c r="BS108" s="378"/>
      <c r="BT108" s="381"/>
      <c r="BU108" s="383"/>
      <c r="BV108" s="180"/>
      <c r="BW108" s="180"/>
      <c r="BX108" s="378"/>
      <c r="BY108" s="381"/>
      <c r="BZ108" s="383"/>
      <c r="CA108" s="180"/>
      <c r="CB108" s="180"/>
      <c r="CC108" s="378"/>
      <c r="CD108" s="381"/>
      <c r="CE108" s="383"/>
      <c r="CF108" s="180"/>
      <c r="CG108" s="287"/>
      <c r="CH108" s="378"/>
      <c r="CI108" s="381"/>
      <c r="CJ108" s="383"/>
      <c r="CK108" s="180"/>
      <c r="CL108" s="288"/>
      <c r="CM108" s="378"/>
      <c r="CN108" s="381"/>
      <c r="CO108" s="383"/>
      <c r="CP108" s="180"/>
      <c r="CQ108" s="289"/>
      <c r="CR108" s="378"/>
      <c r="CS108" s="672"/>
      <c r="CT108" s="673"/>
      <c r="CU108" s="615"/>
      <c r="CV108" s="5"/>
      <c r="CW108" s="5"/>
      <c r="CX108" s="6"/>
      <c r="CY108" s="6"/>
      <c r="CZ108" s="6"/>
      <c r="DA108" s="6"/>
    </row>
    <row r="109" spans="1:109" ht="15.75" thickBot="1" x14ac:dyDescent="0.3">
      <c r="A109" s="1"/>
      <c r="B109" s="126" t="s">
        <v>136</v>
      </c>
      <c r="C109" s="127"/>
      <c r="D109" s="127"/>
      <c r="E109" s="127"/>
      <c r="F109" s="127"/>
      <c r="G109" s="127"/>
      <c r="H109" s="127"/>
      <c r="I109" s="127"/>
      <c r="J109" s="127"/>
      <c r="K109" s="127"/>
      <c r="L109" s="127"/>
      <c r="M109" s="127"/>
      <c r="N109" s="127"/>
      <c r="O109" s="127"/>
      <c r="P109" s="292"/>
      <c r="Q109" s="292"/>
      <c r="R109" s="292"/>
      <c r="S109" s="293">
        <f>+AVERAGE(S13:S108)</f>
        <v>1.1818181818181818E-2</v>
      </c>
      <c r="T109" s="292"/>
      <c r="U109" s="293"/>
      <c r="V109" s="292"/>
      <c r="W109" s="294"/>
      <c r="X109" s="295"/>
      <c r="Y109" s="294" t="e">
        <f>AVERAGE(Y13:Y108)</f>
        <v>#DIV/0!</v>
      </c>
      <c r="Z109" s="137"/>
      <c r="AA109" s="137" t="e">
        <f>AVERAGE(AA13:AA108)</f>
        <v>#DIV/0!</v>
      </c>
      <c r="AB109" s="137"/>
      <c r="AC109" s="137" t="e">
        <f>AVERAGE(AC13:AC108)</f>
        <v>#DIV/0!</v>
      </c>
      <c r="AD109" s="137"/>
      <c r="AE109" s="141" t="e">
        <f>AVERAGE(AE13:AE108)</f>
        <v>#DIV/0!</v>
      </c>
      <c r="AF109" s="137"/>
      <c r="AG109" s="137" t="e">
        <f>AVERAGE(AG13:AG108)</f>
        <v>#DIV/0!</v>
      </c>
      <c r="AH109" s="137"/>
      <c r="AI109" s="137"/>
      <c r="AJ109" s="137"/>
      <c r="AK109" s="137" t="e">
        <f>AVERAGE(AK13:AK108)</f>
        <v>#DIV/0!</v>
      </c>
      <c r="AL109" s="570"/>
      <c r="AM109" s="571"/>
      <c r="AN109" s="572"/>
      <c r="AO109" s="571"/>
      <c r="AP109" s="571"/>
      <c r="AQ109" s="573"/>
      <c r="AR109" s="62">
        <f>SUM(AR13:AR108)</f>
        <v>4768362228</v>
      </c>
      <c r="AS109" s="574"/>
      <c r="AT109" s="575"/>
      <c r="AU109" s="576"/>
      <c r="AV109" s="574"/>
      <c r="AW109" s="575"/>
      <c r="AX109" s="575"/>
      <c r="AY109" s="575"/>
      <c r="AZ109" s="576"/>
      <c r="BA109" s="69">
        <f>SUM(BA13:BA108)</f>
        <v>3232087228</v>
      </c>
      <c r="BB109" s="70">
        <f>SUM(BB13:BB108)</f>
        <v>8722796552.1700001</v>
      </c>
      <c r="BC109" s="71">
        <f>SUM(BC13:BC108)</f>
        <v>336943737</v>
      </c>
      <c r="BD109" s="307">
        <f>SUM(BD13:BD108)</f>
        <v>8722796552.1700001</v>
      </c>
      <c r="BE109" s="71">
        <f>SUM(BE13:BE108)</f>
        <v>336943737</v>
      </c>
      <c r="BF109" s="72">
        <f>BE109/BD109</f>
        <v>3.862794861542166E-2</v>
      </c>
      <c r="BG109" s="89">
        <f>SUM(BG13:BG108)</f>
        <v>0</v>
      </c>
      <c r="BH109" s="89">
        <f>SUM(BH13:BH108)</f>
        <v>0</v>
      </c>
      <c r="BI109" s="89">
        <f>SUM(BI13:BI108)</f>
        <v>0</v>
      </c>
      <c r="BJ109" s="71">
        <f>SUM(BJ13:BJ108)</f>
        <v>0</v>
      </c>
      <c r="BK109" s="72" t="e">
        <f>BJ109/BI109</f>
        <v>#DIV/0!</v>
      </c>
      <c r="BL109" s="89">
        <f>SUM(BL13:BL108)</f>
        <v>0</v>
      </c>
      <c r="BM109" s="117">
        <f t="shared" ref="BM109:BO109" si="1">SUM(BM13:BM108)</f>
        <v>0</v>
      </c>
      <c r="BN109" s="89">
        <f>SUM(BN13:BN108)</f>
        <v>0</v>
      </c>
      <c r="BO109" s="71">
        <f t="shared" si="1"/>
        <v>0</v>
      </c>
      <c r="BP109" s="72" t="e">
        <f>BO109/BN109</f>
        <v>#DIV/0!</v>
      </c>
      <c r="BQ109" s="129">
        <f>SUM(BQ13:BQ108)</f>
        <v>0</v>
      </c>
      <c r="BR109" s="129">
        <f>SUM(BR13:BR108)</f>
        <v>0</v>
      </c>
      <c r="BS109" s="130">
        <f>SUM(BS13:BS108)</f>
        <v>0</v>
      </c>
      <c r="BT109" s="136">
        <f>SUM(BT13:BT108)</f>
        <v>0</v>
      </c>
      <c r="BU109" s="128" t="e">
        <f>BT109/BS109</f>
        <v>#DIV/0!</v>
      </c>
      <c r="BV109" s="129">
        <f>SUM(BV13:BV108)</f>
        <v>0</v>
      </c>
      <c r="BW109" s="129">
        <f>SUM(BW13:BW108)</f>
        <v>0</v>
      </c>
      <c r="BX109" s="129">
        <f>SUM(BX13:BX108)</f>
        <v>0</v>
      </c>
      <c r="BY109" s="129">
        <f>SUM(BY13:BY108)</f>
        <v>0</v>
      </c>
      <c r="BZ109" s="128" t="e">
        <f>BY109/BX109</f>
        <v>#DIV/0!</v>
      </c>
      <c r="CA109" s="129">
        <f>SUM(CA13:CA108)</f>
        <v>0</v>
      </c>
      <c r="CB109" s="129">
        <f>SUM(CB13:CB108)</f>
        <v>0</v>
      </c>
      <c r="CC109" s="129">
        <f>SUM(CC13:CC108)</f>
        <v>0</v>
      </c>
      <c r="CD109" s="129">
        <f>SUM(CD13:CD108)</f>
        <v>0</v>
      </c>
      <c r="CE109" s="128" t="e">
        <f>CD109/CC109</f>
        <v>#DIV/0!</v>
      </c>
      <c r="CF109" s="142">
        <f>SUM(CF13:CF108)</f>
        <v>0</v>
      </c>
      <c r="CG109" s="142">
        <f>SUM(CG13:CG108)</f>
        <v>0</v>
      </c>
      <c r="CH109" s="129">
        <f>SUM(CH13:CH108)</f>
        <v>0</v>
      </c>
      <c r="CI109" s="129">
        <f>SUM(CI13:CI108)</f>
        <v>0</v>
      </c>
      <c r="CJ109" s="128" t="e">
        <f>CI109/CH109</f>
        <v>#DIV/0!</v>
      </c>
      <c r="CK109" s="142">
        <f>SUM(CK13:CK108)</f>
        <v>0</v>
      </c>
      <c r="CL109" s="142">
        <f>SUM(CL13:CL108)</f>
        <v>0</v>
      </c>
      <c r="CM109" s="129">
        <f>SUM(CM13:CM108)</f>
        <v>0</v>
      </c>
      <c r="CN109" s="129">
        <f>SUM(CN13:CN108)</f>
        <v>0</v>
      </c>
      <c r="CO109" s="128" t="e">
        <f>CN109/CM109</f>
        <v>#DIV/0!</v>
      </c>
      <c r="CP109" s="142"/>
      <c r="CQ109" s="142"/>
      <c r="CR109" s="129" t="e">
        <f>SUM(CR13:CR108)</f>
        <v>#REF!</v>
      </c>
      <c r="CS109" s="129" t="e">
        <f>SUM(CS13:CS108)</f>
        <v>#REF!</v>
      </c>
      <c r="CT109" s="175" t="e">
        <f>CS109/CR109</f>
        <v>#REF!</v>
      </c>
      <c r="CU109" s="63"/>
      <c r="CV109" s="5"/>
      <c r="CW109" s="5"/>
      <c r="CX109" s="6"/>
      <c r="CY109" s="6"/>
      <c r="CZ109" s="6"/>
      <c r="DA109" s="6"/>
      <c r="DB109" s="35"/>
      <c r="DC109" s="35"/>
      <c r="DD109" s="35"/>
      <c r="DE109" s="35"/>
    </row>
    <row r="110" spans="1:109" x14ac:dyDescent="0.25">
      <c r="A110" s="1"/>
      <c r="B110" s="5"/>
      <c r="C110" s="5"/>
      <c r="D110" s="5"/>
      <c r="E110" s="5"/>
      <c r="F110" s="17"/>
      <c r="G110" s="5"/>
      <c r="H110" s="16"/>
      <c r="I110" s="5"/>
      <c r="J110" s="5"/>
      <c r="K110" s="5"/>
      <c r="L110" s="5"/>
      <c r="M110" s="5"/>
      <c r="N110" s="5"/>
      <c r="O110" s="5"/>
      <c r="P110" s="98"/>
      <c r="Q110" s="98"/>
      <c r="R110" s="98"/>
      <c r="S110" s="98"/>
      <c r="T110" s="98"/>
      <c r="U110" s="98"/>
      <c r="V110" s="98"/>
      <c r="W110" s="98"/>
      <c r="X110" s="98"/>
      <c r="Y110" s="98"/>
      <c r="Z110" s="5"/>
      <c r="AA110" s="5"/>
      <c r="AB110" s="5"/>
      <c r="AC110" s="5"/>
      <c r="AD110" s="5"/>
      <c r="AE110" s="5"/>
      <c r="AF110" s="5"/>
      <c r="AG110" s="5"/>
      <c r="AH110" s="5"/>
      <c r="AI110" s="5"/>
      <c r="AJ110" s="5"/>
      <c r="AK110" s="5"/>
      <c r="AR110" s="22"/>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t="s">
        <v>188</v>
      </c>
      <c r="CR110" s="5"/>
      <c r="CS110" s="5"/>
      <c r="CT110" s="5"/>
      <c r="CU110" s="5"/>
      <c r="CV110" s="5"/>
      <c r="CW110" s="5"/>
      <c r="CX110" s="6"/>
      <c r="CY110" s="6"/>
      <c r="CZ110" s="6"/>
      <c r="DA110" s="6"/>
    </row>
    <row r="111" spans="1:109" x14ac:dyDescent="0.25">
      <c r="A111" s="1"/>
      <c r="B111" s="5"/>
      <c r="C111" s="5"/>
      <c r="D111" s="5"/>
      <c r="E111" s="5"/>
      <c r="F111" s="17"/>
      <c r="G111" s="5"/>
      <c r="H111" s="16"/>
      <c r="I111" s="5"/>
      <c r="J111" s="5"/>
      <c r="K111" s="5"/>
      <c r="L111" s="5"/>
      <c r="M111" s="5"/>
      <c r="N111" s="5"/>
      <c r="O111" s="5"/>
      <c r="P111" s="98"/>
      <c r="Q111" s="98"/>
      <c r="R111" s="98"/>
      <c r="S111" s="98"/>
      <c r="T111" s="98"/>
      <c r="U111" s="98"/>
      <c r="V111" s="98"/>
      <c r="W111" s="98"/>
      <c r="X111" s="98"/>
      <c r="Y111" s="98"/>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6"/>
      <c r="CY111" s="6"/>
      <c r="CZ111" s="6"/>
      <c r="DA111" s="6"/>
    </row>
    <row r="112" spans="1:109" x14ac:dyDescent="0.25">
      <c r="A112" s="1"/>
      <c r="B112" s="5"/>
      <c r="C112" s="5"/>
      <c r="D112" s="5"/>
      <c r="E112" s="5"/>
      <c r="F112" s="17"/>
      <c r="G112" s="5"/>
      <c r="H112" s="16"/>
      <c r="I112" s="5"/>
      <c r="J112" s="5"/>
      <c r="K112" s="5"/>
      <c r="L112" s="5"/>
      <c r="M112" s="5"/>
      <c r="N112" s="5"/>
      <c r="O112" s="5"/>
      <c r="P112" s="98"/>
      <c r="Q112" s="98"/>
      <c r="R112" s="98"/>
      <c r="S112" s="98"/>
      <c r="T112" s="98"/>
      <c r="U112" s="98"/>
      <c r="V112" s="98"/>
      <c r="W112" s="98"/>
      <c r="X112" s="98"/>
      <c r="Y112" s="98"/>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6"/>
      <c r="CY112" s="6"/>
      <c r="CZ112" s="6"/>
      <c r="DA112" s="6"/>
    </row>
    <row r="113" spans="1:105" x14ac:dyDescent="0.25">
      <c r="A113" s="1"/>
      <c r="B113" s="5"/>
      <c r="C113" s="5"/>
      <c r="D113" s="5"/>
      <c r="E113" s="5"/>
      <c r="F113" s="17"/>
      <c r="G113" s="5"/>
      <c r="H113" s="16"/>
      <c r="I113" s="5"/>
      <c r="J113" s="5"/>
      <c r="K113" s="5"/>
      <c r="L113" s="5"/>
      <c r="M113" s="5"/>
      <c r="N113" s="5"/>
      <c r="O113" s="5"/>
      <c r="P113" s="98"/>
      <c r="Q113" s="98"/>
      <c r="R113" s="98"/>
      <c r="S113" s="98"/>
      <c r="T113" s="98"/>
      <c r="U113" s="98"/>
      <c r="V113" s="98"/>
      <c r="W113" s="98"/>
      <c r="X113" s="98"/>
      <c r="Y113" s="98"/>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6"/>
      <c r="CY113" s="6"/>
      <c r="CZ113" s="6"/>
      <c r="DA113" s="6"/>
    </row>
    <row r="114" spans="1:105" x14ac:dyDescent="0.25">
      <c r="A114" s="1"/>
      <c r="B114" s="5"/>
      <c r="C114" s="5"/>
      <c r="D114" s="5"/>
      <c r="E114" s="5"/>
      <c r="F114" s="17"/>
      <c r="G114" s="5"/>
      <c r="H114" s="16"/>
      <c r="I114" s="5"/>
      <c r="J114" s="5"/>
      <c r="K114" s="5"/>
      <c r="L114" s="5"/>
      <c r="M114" s="5"/>
      <c r="N114" s="5"/>
      <c r="O114" s="5"/>
      <c r="P114" s="98"/>
      <c r="Q114" s="98"/>
      <c r="R114" s="98"/>
      <c r="S114" s="98"/>
      <c r="T114" s="98"/>
      <c r="U114" s="98"/>
      <c r="V114" s="98"/>
      <c r="W114" s="98"/>
      <c r="X114" s="98"/>
      <c r="Y114" s="98"/>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22"/>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6"/>
      <c r="CY114" s="6"/>
      <c r="CZ114" s="6"/>
      <c r="DA114" s="6"/>
    </row>
    <row r="115" spans="1:105" x14ac:dyDescent="0.25">
      <c r="A115" s="1"/>
      <c r="B115" s="5"/>
      <c r="C115" s="5"/>
      <c r="D115" s="5"/>
      <c r="E115" s="5"/>
      <c r="F115" s="17"/>
      <c r="G115" s="5"/>
      <c r="H115" s="16"/>
      <c r="I115" s="5"/>
      <c r="J115" s="5"/>
      <c r="K115" s="5"/>
      <c r="L115" s="5"/>
      <c r="M115" s="5"/>
      <c r="N115" s="5"/>
      <c r="O115" s="5"/>
      <c r="P115" s="98"/>
      <c r="Q115" s="98"/>
      <c r="R115" s="98"/>
      <c r="S115" s="98"/>
      <c r="T115" s="98"/>
      <c r="U115" s="98"/>
      <c r="V115" s="98"/>
      <c r="W115" s="98"/>
      <c r="X115" s="98"/>
      <c r="Y115" s="98"/>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32"/>
      <c r="CC115" s="5"/>
      <c r="CD115" s="5"/>
      <c r="CE115" s="5"/>
      <c r="CF115" s="5"/>
      <c r="CG115" s="5"/>
      <c r="CH115" s="5"/>
      <c r="CI115" s="5"/>
      <c r="CJ115" s="5"/>
      <c r="CK115" s="5"/>
      <c r="CL115" s="5"/>
      <c r="CM115" s="5"/>
      <c r="CN115" s="5"/>
      <c r="CO115" s="5"/>
      <c r="CP115" s="5"/>
      <c r="CQ115" s="5"/>
      <c r="CR115" s="5"/>
      <c r="CS115" s="5"/>
      <c r="CT115" s="5"/>
      <c r="CU115" s="5"/>
      <c r="CV115" s="5"/>
      <c r="CW115" s="5"/>
      <c r="CX115" s="6"/>
      <c r="CY115" s="6"/>
      <c r="CZ115" s="6"/>
      <c r="DA115" s="6"/>
    </row>
    <row r="116" spans="1:105" x14ac:dyDescent="0.25">
      <c r="A116" s="1"/>
      <c r="B116" s="5"/>
      <c r="C116" s="5"/>
      <c r="D116" s="5"/>
      <c r="E116" s="5"/>
      <c r="F116" s="17"/>
      <c r="G116" s="5"/>
      <c r="H116" s="16"/>
      <c r="I116" s="5"/>
      <c r="J116" s="5"/>
      <c r="K116" s="5"/>
      <c r="L116" s="5"/>
      <c r="M116" s="5"/>
      <c r="N116" s="5"/>
      <c r="O116" s="5"/>
      <c r="P116" s="98"/>
      <c r="Q116" s="98"/>
      <c r="R116" s="98"/>
      <c r="S116" s="98"/>
      <c r="T116" s="98"/>
      <c r="U116" s="98"/>
      <c r="V116" s="98"/>
      <c r="W116" s="98"/>
      <c r="X116" s="98"/>
      <c r="Y116" s="98"/>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22"/>
      <c r="BF116" s="22"/>
      <c r="BG116" s="22"/>
      <c r="BH116" s="22"/>
      <c r="BI116" s="22"/>
      <c r="BJ116" s="22"/>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6"/>
      <c r="CY116" s="6"/>
      <c r="CZ116" s="6"/>
      <c r="DA116" s="6"/>
    </row>
    <row r="117" spans="1:105" x14ac:dyDescent="0.25">
      <c r="A117" s="1"/>
      <c r="B117" s="5"/>
      <c r="C117" s="5"/>
      <c r="D117" s="5"/>
      <c r="E117" s="5"/>
      <c r="F117" s="17"/>
      <c r="G117" s="5"/>
      <c r="H117" s="16"/>
      <c r="I117" s="5"/>
      <c r="J117" s="5"/>
      <c r="K117" s="5"/>
      <c r="L117" s="5"/>
      <c r="M117" s="5"/>
      <c r="N117" s="5"/>
      <c r="O117" s="5"/>
      <c r="P117" s="98"/>
      <c r="Q117" s="98"/>
      <c r="R117" s="98"/>
      <c r="S117" s="98"/>
      <c r="T117" s="98"/>
      <c r="U117" s="98"/>
      <c r="V117" s="98"/>
      <c r="W117" s="98"/>
      <c r="X117" s="98"/>
      <c r="Y117" s="98"/>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87"/>
      <c r="CD117" s="5"/>
      <c r="CE117" s="5"/>
      <c r="CF117" s="5"/>
      <c r="CG117" s="5"/>
      <c r="CH117" s="5"/>
      <c r="CI117" s="5"/>
      <c r="CJ117" s="5"/>
      <c r="CK117" s="5"/>
      <c r="CL117" s="5"/>
      <c r="CM117" s="5"/>
      <c r="CN117" s="5"/>
      <c r="CO117" s="5"/>
      <c r="CP117" s="5"/>
      <c r="CQ117" s="5"/>
      <c r="CR117" s="12"/>
      <c r="CS117" s="5"/>
      <c r="CT117" s="5"/>
      <c r="CU117" s="5"/>
      <c r="CV117" s="5"/>
      <c r="CW117" s="5"/>
      <c r="CX117" s="6"/>
      <c r="CY117" s="6"/>
      <c r="CZ117" s="6"/>
      <c r="DA117" s="6"/>
    </row>
    <row r="118" spans="1:105" x14ac:dyDescent="0.25">
      <c r="A118" s="1"/>
      <c r="B118" s="5"/>
      <c r="C118" s="5"/>
      <c r="D118" s="5"/>
      <c r="E118" s="5"/>
      <c r="F118" s="17"/>
      <c r="G118" s="5"/>
      <c r="H118" s="16"/>
      <c r="I118" s="5"/>
      <c r="J118" s="5"/>
      <c r="K118" s="5"/>
      <c r="L118" s="5"/>
      <c r="M118" s="5"/>
      <c r="N118" s="5"/>
      <c r="O118" s="5"/>
      <c r="P118" s="98"/>
      <c r="Q118" s="98"/>
      <c r="R118" s="98"/>
      <c r="S118" s="98"/>
      <c r="T118" s="98"/>
      <c r="U118" s="98"/>
      <c r="V118" s="98"/>
      <c r="W118" s="98"/>
      <c r="X118" s="98"/>
      <c r="Y118" s="98"/>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32"/>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6"/>
      <c r="CY118" s="6"/>
      <c r="CZ118" s="6"/>
      <c r="DA118" s="6"/>
    </row>
    <row r="119" spans="1:105" x14ac:dyDescent="0.25">
      <c r="A119" s="1"/>
      <c r="B119" s="5"/>
      <c r="C119" s="5"/>
      <c r="D119" s="5"/>
      <c r="E119" s="5"/>
      <c r="F119" s="17"/>
      <c r="G119" s="5"/>
      <c r="H119" s="16"/>
      <c r="I119" s="5"/>
      <c r="J119" s="5"/>
      <c r="K119" s="5"/>
      <c r="L119" s="5"/>
      <c r="M119" s="5"/>
      <c r="N119" s="5"/>
      <c r="O119" s="5"/>
      <c r="P119" s="98"/>
      <c r="Q119" s="98"/>
      <c r="R119" s="98"/>
      <c r="S119" s="98"/>
      <c r="T119" s="98"/>
      <c r="U119" s="98"/>
      <c r="V119" s="98"/>
      <c r="W119" s="98"/>
      <c r="X119" s="98"/>
      <c r="Y119" s="98"/>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32"/>
      <c r="CP119" s="32"/>
      <c r="CQ119" s="32"/>
      <c r="CR119" s="32"/>
      <c r="CS119" s="32"/>
      <c r="CT119" s="32"/>
      <c r="CU119" s="5"/>
      <c r="CV119" s="5"/>
      <c r="CW119" s="5"/>
      <c r="CX119" s="6"/>
      <c r="CY119" s="6"/>
      <c r="CZ119" s="6"/>
      <c r="DA119" s="6"/>
    </row>
    <row r="120" spans="1:105" x14ac:dyDescent="0.25">
      <c r="A120" s="1"/>
      <c r="B120" s="5"/>
      <c r="C120" s="5"/>
      <c r="D120" s="5"/>
      <c r="E120" s="5"/>
      <c r="F120" s="17"/>
      <c r="G120" s="5"/>
      <c r="H120" s="16"/>
      <c r="I120" s="5"/>
      <c r="J120" s="5"/>
      <c r="K120" s="5"/>
      <c r="L120" s="5"/>
      <c r="M120" s="5"/>
      <c r="N120" s="5"/>
      <c r="O120" s="5"/>
      <c r="P120" s="98"/>
      <c r="Q120" s="98"/>
      <c r="R120" s="98"/>
      <c r="S120" s="98"/>
      <c r="T120" s="98"/>
      <c r="U120" s="98"/>
      <c r="V120" s="98"/>
      <c r="W120" s="98"/>
      <c r="X120" s="98"/>
      <c r="Y120" s="98"/>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87"/>
      <c r="CM120" s="5"/>
      <c r="CN120" s="5"/>
      <c r="CO120" s="5"/>
      <c r="CP120" s="5"/>
      <c r="CQ120" s="5"/>
      <c r="CR120" s="5"/>
      <c r="CS120" s="5"/>
      <c r="CT120" s="5"/>
      <c r="CU120" s="5"/>
      <c r="CV120" s="5"/>
      <c r="CW120" s="5"/>
      <c r="CX120" s="6"/>
      <c r="CY120" s="6"/>
      <c r="CZ120" s="6"/>
      <c r="DA120" s="6"/>
    </row>
    <row r="121" spans="1:105" x14ac:dyDescent="0.25">
      <c r="A121" s="1"/>
      <c r="B121" s="5"/>
      <c r="C121" s="5"/>
      <c r="D121" s="5"/>
      <c r="E121" s="5"/>
      <c r="F121" s="17"/>
      <c r="G121" s="5"/>
      <c r="H121" s="16"/>
      <c r="I121" s="5"/>
      <c r="J121" s="5"/>
      <c r="K121" s="5"/>
      <c r="L121" s="5"/>
      <c r="M121" s="5"/>
      <c r="N121" s="5"/>
      <c r="O121" s="5"/>
      <c r="P121" s="98"/>
      <c r="Q121" s="98"/>
      <c r="R121" s="98"/>
      <c r="S121" s="98"/>
      <c r="T121" s="98"/>
      <c r="U121" s="98"/>
      <c r="V121" s="98"/>
      <c r="W121" s="98"/>
      <c r="X121" s="98"/>
      <c r="Y121" s="98"/>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13"/>
      <c r="CC121" s="5"/>
      <c r="CD121" s="5"/>
      <c r="CE121" s="5"/>
      <c r="CF121" s="5"/>
      <c r="CG121" s="5"/>
      <c r="CH121" s="5"/>
      <c r="CI121" s="5"/>
      <c r="CJ121" s="5"/>
      <c r="CK121" s="5"/>
      <c r="CL121" s="87"/>
      <c r="CM121" s="5"/>
      <c r="CN121" s="5"/>
      <c r="CO121" s="5"/>
      <c r="CP121" s="5"/>
      <c r="CQ121" s="5"/>
      <c r="CR121" s="5"/>
      <c r="CS121" s="5"/>
      <c r="CT121" s="5"/>
      <c r="CU121" s="5"/>
      <c r="CV121" s="5"/>
      <c r="CW121" s="5"/>
      <c r="CX121" s="6"/>
      <c r="CY121" s="6"/>
      <c r="CZ121" s="6"/>
      <c r="DA121" s="6"/>
    </row>
    <row r="122" spans="1:105" x14ac:dyDescent="0.25">
      <c r="A122" s="1"/>
      <c r="B122" s="5"/>
      <c r="C122" s="5"/>
      <c r="D122" s="5"/>
      <c r="E122" s="5"/>
      <c r="F122" s="17"/>
      <c r="G122" s="5"/>
      <c r="H122" s="16"/>
      <c r="I122" s="5"/>
      <c r="J122" s="5"/>
      <c r="K122" s="5"/>
      <c r="L122" s="5"/>
      <c r="M122" s="5"/>
      <c r="N122" s="5"/>
      <c r="O122" s="5"/>
      <c r="P122" s="98"/>
      <c r="Q122" s="98"/>
      <c r="R122" s="98"/>
      <c r="S122" s="98"/>
      <c r="T122" s="98"/>
      <c r="U122" s="98"/>
      <c r="V122" s="98"/>
      <c r="W122" s="98"/>
      <c r="X122" s="98"/>
      <c r="Y122" s="98"/>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87"/>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87"/>
      <c r="CM122" s="5"/>
      <c r="CN122" s="5"/>
      <c r="CO122" s="5"/>
      <c r="CP122" s="5"/>
      <c r="CQ122" s="5"/>
      <c r="CR122" s="5"/>
      <c r="CS122" s="5"/>
      <c r="CT122" s="5"/>
      <c r="CU122" s="5"/>
      <c r="CV122" s="5"/>
      <c r="CW122" s="5"/>
      <c r="CX122" s="6"/>
      <c r="CY122" s="6"/>
      <c r="CZ122" s="6"/>
      <c r="DA122" s="6"/>
    </row>
    <row r="123" spans="1:105" x14ac:dyDescent="0.25">
      <c r="A123" s="1"/>
      <c r="B123" s="5"/>
      <c r="C123" s="5"/>
      <c r="D123" s="5"/>
      <c r="E123" s="5"/>
      <c r="F123" s="17"/>
      <c r="G123" s="5"/>
      <c r="H123" s="16"/>
      <c r="I123" s="5"/>
      <c r="J123" s="5"/>
      <c r="K123" s="5"/>
      <c r="L123" s="5"/>
      <c r="M123" s="5"/>
      <c r="N123" s="5"/>
      <c r="O123" s="5"/>
      <c r="P123" s="98"/>
      <c r="Q123" s="98"/>
      <c r="R123" s="98"/>
      <c r="S123" s="98"/>
      <c r="T123" s="98"/>
      <c r="U123" s="98"/>
      <c r="V123" s="98"/>
      <c r="W123" s="98"/>
      <c r="X123" s="98"/>
      <c r="Y123" s="98"/>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87"/>
      <c r="BH123" s="22"/>
      <c r="BI123" s="5"/>
      <c r="BJ123" s="5"/>
      <c r="BK123" s="5"/>
      <c r="BL123" s="5"/>
      <c r="BM123" s="5"/>
      <c r="BN123" s="5"/>
      <c r="BO123" s="5"/>
      <c r="BP123" s="5"/>
      <c r="BQ123" s="5"/>
      <c r="BR123" s="5"/>
      <c r="BS123" s="5"/>
      <c r="BT123" s="5"/>
      <c r="BU123" s="5"/>
      <c r="BV123" s="5"/>
      <c r="BW123" s="5"/>
      <c r="BX123" s="5"/>
      <c r="BY123" s="5"/>
      <c r="BZ123" s="5"/>
      <c r="CA123" s="5"/>
      <c r="CB123" s="5"/>
      <c r="CC123" s="32"/>
      <c r="CD123" s="5"/>
      <c r="CE123" s="5"/>
      <c r="CF123" s="5"/>
      <c r="CG123" s="5"/>
      <c r="CH123" s="5"/>
      <c r="CI123" s="5"/>
      <c r="CJ123" s="5"/>
      <c r="CK123" s="5"/>
      <c r="CL123" s="32"/>
      <c r="CM123" s="5"/>
      <c r="CN123" s="5"/>
      <c r="CO123" s="5"/>
      <c r="CP123" s="5"/>
      <c r="CQ123" s="5"/>
      <c r="CR123" s="5"/>
      <c r="CS123" s="5"/>
      <c r="CT123" s="5"/>
      <c r="CU123" s="5"/>
      <c r="CV123" s="5"/>
      <c r="CW123" s="5"/>
      <c r="CX123" s="6"/>
      <c r="CY123" s="6"/>
      <c r="CZ123" s="6"/>
      <c r="DA123" s="6"/>
    </row>
    <row r="124" spans="1:105" x14ac:dyDescent="0.25">
      <c r="A124" s="1"/>
      <c r="B124" s="5"/>
      <c r="C124" s="5"/>
      <c r="D124" s="5"/>
      <c r="E124" s="5"/>
      <c r="F124" s="17"/>
      <c r="G124" s="5"/>
      <c r="H124" s="16"/>
      <c r="I124" s="5"/>
      <c r="J124" s="5"/>
      <c r="K124" s="5"/>
      <c r="L124" s="5"/>
      <c r="M124" s="5"/>
      <c r="N124" s="5"/>
      <c r="O124" s="5"/>
      <c r="P124" s="98"/>
      <c r="Q124" s="98"/>
      <c r="R124" s="98"/>
      <c r="S124" s="98"/>
      <c r="T124" s="98"/>
      <c r="U124" s="98"/>
      <c r="V124" s="98"/>
      <c r="W124" s="98"/>
      <c r="X124" s="98"/>
      <c r="Y124" s="98"/>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12"/>
      <c r="CM124" s="5"/>
      <c r="CN124" s="5"/>
      <c r="CO124" s="5"/>
      <c r="CP124" s="5"/>
      <c r="CQ124" s="5"/>
      <c r="CR124" s="5"/>
      <c r="CS124" s="5"/>
      <c r="CT124" s="5"/>
      <c r="CU124" s="5"/>
      <c r="CV124" s="5"/>
      <c r="CW124" s="5"/>
      <c r="CX124" s="6"/>
      <c r="CY124" s="6"/>
      <c r="CZ124" s="6"/>
      <c r="DA124" s="6"/>
    </row>
    <row r="125" spans="1:105" x14ac:dyDescent="0.25">
      <c r="A125" s="1"/>
      <c r="B125" s="5"/>
      <c r="C125" s="5"/>
      <c r="D125" s="5"/>
      <c r="E125" s="5"/>
      <c r="F125" s="17"/>
      <c r="G125" s="5"/>
      <c r="H125" s="16"/>
      <c r="I125" s="5"/>
      <c r="J125" s="5"/>
      <c r="K125" s="5"/>
      <c r="L125" s="5"/>
      <c r="M125" s="5"/>
      <c r="N125" s="5"/>
      <c r="O125" s="5"/>
      <c r="P125" s="98"/>
      <c r="Q125" s="98"/>
      <c r="R125" s="98"/>
      <c r="S125" s="98"/>
      <c r="T125" s="98"/>
      <c r="U125" s="98"/>
      <c r="V125" s="98"/>
      <c r="W125" s="98"/>
      <c r="X125" s="98"/>
      <c r="Y125" s="98"/>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32"/>
      <c r="CR125" s="5"/>
      <c r="CS125" s="5"/>
      <c r="CT125" s="32"/>
      <c r="CU125" s="5"/>
      <c r="CV125" s="5"/>
      <c r="CW125" s="5"/>
      <c r="CX125" s="6"/>
      <c r="CY125" s="6"/>
      <c r="CZ125" s="6"/>
      <c r="DA125" s="6"/>
    </row>
    <row r="126" spans="1:105" x14ac:dyDescent="0.25">
      <c r="A126" s="1"/>
      <c r="B126" s="5"/>
      <c r="C126" s="5"/>
      <c r="D126" s="5"/>
      <c r="E126" s="5"/>
      <c r="F126" s="17"/>
      <c r="G126" s="5"/>
      <c r="H126" s="16"/>
      <c r="I126" s="5"/>
      <c r="J126" s="5"/>
      <c r="K126" s="5"/>
      <c r="L126" s="5"/>
      <c r="M126" s="5"/>
      <c r="N126" s="5"/>
      <c r="O126" s="5"/>
      <c r="P126" s="98"/>
      <c r="Q126" s="98"/>
      <c r="R126" s="98"/>
      <c r="S126" s="98"/>
      <c r="T126" s="98"/>
      <c r="U126" s="98"/>
      <c r="V126" s="98"/>
      <c r="W126" s="98"/>
      <c r="X126" s="98"/>
      <c r="Y126" s="98"/>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6"/>
      <c r="CY126" s="6"/>
      <c r="CZ126" s="6"/>
      <c r="DA126" s="6"/>
    </row>
    <row r="127" spans="1:105" x14ac:dyDescent="0.25">
      <c r="A127" s="1"/>
      <c r="B127" s="5"/>
      <c r="C127" s="5"/>
      <c r="D127" s="5"/>
      <c r="E127" s="5"/>
      <c r="F127" s="17"/>
      <c r="G127" s="5"/>
      <c r="H127" s="16"/>
      <c r="I127" s="5"/>
      <c r="J127" s="5"/>
      <c r="K127" s="5"/>
      <c r="L127" s="5"/>
      <c r="M127" s="5"/>
      <c r="N127" s="5"/>
      <c r="O127" s="5"/>
      <c r="P127" s="98"/>
      <c r="Q127" s="98"/>
      <c r="R127" s="98"/>
      <c r="S127" s="98"/>
      <c r="T127" s="98"/>
      <c r="U127" s="98"/>
      <c r="V127" s="98"/>
      <c r="W127" s="98"/>
      <c r="X127" s="98"/>
      <c r="Y127" s="98"/>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6"/>
      <c r="CY127" s="6"/>
      <c r="CZ127" s="6"/>
      <c r="DA127" s="6"/>
    </row>
    <row r="128" spans="1:105" x14ac:dyDescent="0.25">
      <c r="A128" s="1"/>
      <c r="B128" s="5"/>
      <c r="C128" s="5"/>
      <c r="D128" s="5"/>
      <c r="E128" s="5"/>
      <c r="F128" s="17"/>
      <c r="G128" s="5"/>
      <c r="H128" s="16"/>
      <c r="I128" s="5"/>
      <c r="J128" s="5"/>
      <c r="K128" s="5"/>
      <c r="L128" s="5"/>
      <c r="M128" s="5"/>
      <c r="N128" s="5"/>
      <c r="O128" s="5"/>
      <c r="P128" s="98"/>
      <c r="Q128" s="98"/>
      <c r="R128" s="98"/>
      <c r="S128" s="98"/>
      <c r="T128" s="98"/>
      <c r="U128" s="98"/>
      <c r="V128" s="98"/>
      <c r="W128" s="98"/>
      <c r="X128" s="98"/>
      <c r="Y128" s="98"/>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6"/>
      <c r="CY128" s="6"/>
      <c r="CZ128" s="6"/>
      <c r="DA128" s="6"/>
    </row>
    <row r="129" spans="1:105" x14ac:dyDescent="0.25">
      <c r="A129" s="1"/>
      <c r="B129" s="5"/>
      <c r="C129" s="5"/>
      <c r="D129" s="5"/>
      <c r="E129" s="5"/>
      <c r="F129" s="17"/>
      <c r="G129" s="5"/>
      <c r="H129" s="16"/>
      <c r="I129" s="5"/>
      <c r="J129" s="5"/>
      <c r="K129" s="5"/>
      <c r="L129" s="5"/>
      <c r="M129" s="5"/>
      <c r="N129" s="5"/>
      <c r="O129" s="5"/>
      <c r="P129" s="98"/>
      <c r="Q129" s="98"/>
      <c r="R129" s="98"/>
      <c r="S129" s="98"/>
      <c r="T129" s="98"/>
      <c r="U129" s="98"/>
      <c r="V129" s="98"/>
      <c r="W129" s="98"/>
      <c r="X129" s="98"/>
      <c r="Y129" s="98"/>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32"/>
      <c r="BF129" s="32"/>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6"/>
      <c r="CY129" s="6"/>
      <c r="CZ129" s="6"/>
      <c r="DA129" s="6"/>
    </row>
    <row r="130" spans="1:105" x14ac:dyDescent="0.25">
      <c r="A130" s="1"/>
      <c r="B130" s="5"/>
      <c r="C130" s="5"/>
      <c r="D130" s="5"/>
      <c r="E130" s="5"/>
      <c r="F130" s="17"/>
      <c r="G130" s="5"/>
      <c r="H130" s="16"/>
      <c r="I130" s="5"/>
      <c r="J130" s="5"/>
      <c r="K130" s="5"/>
      <c r="L130" s="5"/>
      <c r="M130" s="5"/>
      <c r="N130" s="5"/>
      <c r="O130" s="5"/>
      <c r="P130" s="98"/>
      <c r="Q130" s="98"/>
      <c r="R130" s="98"/>
      <c r="S130" s="98"/>
      <c r="T130" s="98"/>
      <c r="U130" s="98"/>
      <c r="V130" s="98"/>
      <c r="W130" s="98"/>
      <c r="X130" s="98"/>
      <c r="Y130" s="98"/>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13"/>
      <c r="BF130" s="13"/>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6"/>
      <c r="CY130" s="6"/>
      <c r="CZ130" s="6"/>
      <c r="DA130" s="6"/>
    </row>
    <row r="131" spans="1:105" x14ac:dyDescent="0.25">
      <c r="A131" s="1"/>
      <c r="B131" s="5"/>
      <c r="C131" s="5"/>
      <c r="D131" s="5"/>
      <c r="E131" s="5"/>
      <c r="F131" s="17"/>
      <c r="G131" s="5"/>
      <c r="H131" s="16"/>
      <c r="I131" s="5"/>
      <c r="J131" s="5"/>
      <c r="K131" s="5"/>
      <c r="L131" s="5"/>
      <c r="M131" s="5"/>
      <c r="N131" s="5"/>
      <c r="O131" s="5"/>
      <c r="P131" s="98"/>
      <c r="Q131" s="98"/>
      <c r="R131" s="98"/>
      <c r="S131" s="98"/>
      <c r="T131" s="98"/>
      <c r="U131" s="98"/>
      <c r="V131" s="98"/>
      <c r="W131" s="98"/>
      <c r="X131" s="98"/>
      <c r="Y131" s="98"/>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6"/>
      <c r="CY131" s="6"/>
      <c r="CZ131" s="6"/>
      <c r="DA131" s="6"/>
    </row>
    <row r="132" spans="1:105" x14ac:dyDescent="0.25">
      <c r="A132" s="1"/>
      <c r="B132" s="5"/>
      <c r="C132" s="5"/>
      <c r="D132" s="5"/>
      <c r="E132" s="5"/>
      <c r="F132" s="17"/>
      <c r="G132" s="5"/>
      <c r="H132" s="16"/>
      <c r="I132" s="5"/>
      <c r="J132" s="5"/>
      <c r="K132" s="5"/>
      <c r="L132" s="5"/>
      <c r="M132" s="5"/>
      <c r="N132" s="5"/>
      <c r="O132" s="5"/>
      <c r="P132" s="98"/>
      <c r="Q132" s="98"/>
      <c r="R132" s="98"/>
      <c r="S132" s="98"/>
      <c r="T132" s="98"/>
      <c r="U132" s="98"/>
      <c r="V132" s="98"/>
      <c r="W132" s="98"/>
      <c r="X132" s="98"/>
      <c r="Y132" s="98"/>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6"/>
      <c r="CY132" s="6"/>
      <c r="CZ132" s="6"/>
      <c r="DA132" s="6"/>
    </row>
    <row r="133" spans="1:105" x14ac:dyDescent="0.25">
      <c r="A133" s="1"/>
      <c r="B133" s="5"/>
      <c r="C133" s="5"/>
      <c r="D133" s="5"/>
      <c r="E133" s="5"/>
      <c r="F133" s="17"/>
      <c r="G133" s="5"/>
      <c r="H133" s="16"/>
      <c r="I133" s="5"/>
      <c r="J133" s="5"/>
      <c r="K133" s="5"/>
      <c r="L133" s="5"/>
      <c r="M133" s="5"/>
      <c r="N133" s="5"/>
      <c r="O133" s="5"/>
      <c r="P133" s="98"/>
      <c r="Q133" s="98"/>
      <c r="R133" s="98"/>
      <c r="S133" s="98"/>
      <c r="T133" s="98"/>
      <c r="U133" s="98"/>
      <c r="V133" s="98"/>
      <c r="W133" s="98"/>
      <c r="X133" s="98"/>
      <c r="Y133" s="98"/>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6"/>
      <c r="CY133" s="6"/>
      <c r="CZ133" s="6"/>
      <c r="DA133" s="6"/>
    </row>
    <row r="134" spans="1:105" x14ac:dyDescent="0.25">
      <c r="A134" s="1"/>
      <c r="B134" s="5"/>
      <c r="C134" s="5"/>
      <c r="D134" s="5"/>
      <c r="E134" s="5"/>
      <c r="F134" s="17"/>
      <c r="G134" s="5"/>
      <c r="H134" s="16"/>
      <c r="I134" s="5"/>
      <c r="J134" s="5"/>
      <c r="K134" s="5"/>
      <c r="L134" s="5"/>
      <c r="M134" s="5"/>
      <c r="N134" s="5"/>
      <c r="O134" s="5"/>
      <c r="P134" s="98"/>
      <c r="Q134" s="98"/>
      <c r="R134" s="98"/>
      <c r="S134" s="98"/>
      <c r="T134" s="98"/>
      <c r="U134" s="98"/>
      <c r="V134" s="98"/>
      <c r="W134" s="98"/>
      <c r="X134" s="98"/>
      <c r="Y134" s="98"/>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6"/>
      <c r="CY134" s="6"/>
      <c r="CZ134" s="6"/>
      <c r="DA134" s="6"/>
    </row>
    <row r="135" spans="1:105" x14ac:dyDescent="0.25">
      <c r="A135" s="1"/>
      <c r="B135" s="5"/>
      <c r="C135" s="5"/>
      <c r="D135" s="5"/>
      <c r="E135" s="5"/>
      <c r="F135" s="17"/>
      <c r="G135" s="5"/>
      <c r="H135" s="16"/>
      <c r="I135" s="5"/>
      <c r="J135" s="5"/>
      <c r="K135" s="5"/>
      <c r="L135" s="5"/>
      <c r="M135" s="5"/>
      <c r="N135" s="5"/>
      <c r="O135" s="5"/>
      <c r="P135" s="98"/>
      <c r="Q135" s="98"/>
      <c r="R135" s="98"/>
      <c r="S135" s="98"/>
      <c r="T135" s="98"/>
      <c r="U135" s="98"/>
      <c r="V135" s="98"/>
      <c r="W135" s="98"/>
      <c r="X135" s="98"/>
      <c r="Y135" s="98"/>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6"/>
      <c r="CY135" s="6"/>
      <c r="CZ135" s="6"/>
      <c r="DA135" s="6"/>
    </row>
    <row r="136" spans="1:105" x14ac:dyDescent="0.25">
      <c r="A136" s="1"/>
      <c r="B136" s="5"/>
      <c r="C136" s="5"/>
      <c r="D136" s="5"/>
      <c r="E136" s="5"/>
      <c r="F136" s="17"/>
      <c r="G136" s="5"/>
      <c r="H136" s="16"/>
      <c r="I136" s="5"/>
      <c r="J136" s="5"/>
      <c r="K136" s="5"/>
      <c r="L136" s="5"/>
      <c r="M136" s="5"/>
      <c r="N136" s="5"/>
      <c r="O136" s="5"/>
      <c r="P136" s="98"/>
      <c r="Q136" s="98"/>
      <c r="R136" s="98"/>
      <c r="S136" s="98"/>
      <c r="T136" s="98"/>
      <c r="U136" s="98"/>
      <c r="V136" s="98"/>
      <c r="W136" s="98"/>
      <c r="X136" s="98"/>
      <c r="Y136" s="98"/>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6"/>
      <c r="CY136" s="6"/>
      <c r="CZ136" s="6"/>
      <c r="DA136" s="6"/>
    </row>
    <row r="137" spans="1:105" x14ac:dyDescent="0.25">
      <c r="A137" s="1"/>
      <c r="B137" s="5"/>
      <c r="C137" s="5"/>
      <c r="D137" s="5"/>
      <c r="E137" s="5"/>
      <c r="F137" s="17"/>
      <c r="G137" s="5"/>
      <c r="H137" s="16"/>
      <c r="I137" s="5"/>
      <c r="J137" s="5"/>
      <c r="K137" s="5"/>
      <c r="L137" s="5"/>
      <c r="M137" s="5"/>
      <c r="N137" s="5"/>
      <c r="O137" s="5"/>
      <c r="P137" s="98"/>
      <c r="Q137" s="98"/>
      <c r="R137" s="98"/>
      <c r="S137" s="98"/>
      <c r="T137" s="98"/>
      <c r="U137" s="98"/>
      <c r="V137" s="98"/>
      <c r="W137" s="98"/>
      <c r="X137" s="98"/>
      <c r="Y137" s="98"/>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6"/>
      <c r="CY137" s="6"/>
      <c r="CZ137" s="6"/>
      <c r="DA137" s="6"/>
    </row>
    <row r="138" spans="1:105" x14ac:dyDescent="0.25">
      <c r="A138" s="1"/>
      <c r="B138" s="5"/>
      <c r="C138" s="5"/>
      <c r="D138" s="5"/>
      <c r="E138" s="5"/>
      <c r="F138" s="17"/>
      <c r="G138" s="5"/>
      <c r="H138" s="16"/>
      <c r="I138" s="5"/>
      <c r="J138" s="5"/>
      <c r="K138" s="5"/>
      <c r="L138" s="5"/>
      <c r="M138" s="5"/>
      <c r="N138" s="5"/>
      <c r="O138" s="5"/>
      <c r="P138" s="98"/>
      <c r="Q138" s="98"/>
      <c r="R138" s="98"/>
      <c r="S138" s="98"/>
      <c r="T138" s="98"/>
      <c r="U138" s="98"/>
      <c r="V138" s="98"/>
      <c r="W138" s="98"/>
      <c r="X138" s="98"/>
      <c r="Y138" s="98"/>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6"/>
      <c r="CY138" s="6"/>
      <c r="CZ138" s="6"/>
      <c r="DA138" s="6"/>
    </row>
    <row r="139" spans="1:105" x14ac:dyDescent="0.25">
      <c r="A139" s="1"/>
      <c r="B139" s="5"/>
      <c r="C139" s="5"/>
      <c r="D139" s="5"/>
      <c r="E139" s="5"/>
      <c r="F139" s="17"/>
      <c r="G139" s="5"/>
      <c r="H139" s="16"/>
      <c r="I139" s="5"/>
      <c r="J139" s="5"/>
      <c r="K139" s="5"/>
      <c r="L139" s="5"/>
      <c r="M139" s="5"/>
      <c r="N139" s="5"/>
      <c r="O139" s="5"/>
      <c r="P139" s="98"/>
      <c r="Q139" s="98"/>
      <c r="R139" s="98"/>
      <c r="S139" s="98"/>
      <c r="T139" s="98"/>
      <c r="U139" s="98"/>
      <c r="V139" s="98"/>
      <c r="W139" s="98"/>
      <c r="X139" s="98"/>
      <c r="Y139" s="98"/>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6"/>
      <c r="CY139" s="6"/>
      <c r="CZ139" s="6"/>
      <c r="DA139" s="6"/>
    </row>
    <row r="140" spans="1:105" x14ac:dyDescent="0.25">
      <c r="A140" s="1"/>
      <c r="B140" s="5"/>
      <c r="C140" s="5"/>
      <c r="D140" s="5"/>
      <c r="E140" s="5"/>
      <c r="F140" s="17"/>
      <c r="G140" s="5"/>
      <c r="H140" s="16"/>
      <c r="I140" s="5"/>
      <c r="J140" s="5"/>
      <c r="K140" s="5"/>
      <c r="L140" s="5"/>
      <c r="M140" s="5"/>
      <c r="N140" s="5"/>
      <c r="O140" s="5"/>
      <c r="P140" s="98"/>
      <c r="Q140" s="98"/>
      <c r="R140" s="98"/>
      <c r="S140" s="98"/>
      <c r="T140" s="98"/>
      <c r="U140" s="98"/>
      <c r="V140" s="98"/>
      <c r="W140" s="98"/>
      <c r="X140" s="98"/>
      <c r="Y140" s="98"/>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6"/>
      <c r="CY140" s="6"/>
      <c r="CZ140" s="6"/>
      <c r="DA140" s="6"/>
    </row>
    <row r="141" spans="1:105" x14ac:dyDescent="0.25">
      <c r="A141" s="1"/>
      <c r="B141" s="5"/>
      <c r="C141" s="5"/>
      <c r="D141" s="5"/>
      <c r="E141" s="5"/>
      <c r="F141" s="17"/>
      <c r="G141" s="5"/>
      <c r="H141" s="16"/>
      <c r="I141" s="5"/>
      <c r="J141" s="5"/>
      <c r="K141" s="5"/>
      <c r="L141" s="5"/>
      <c r="M141" s="5"/>
      <c r="N141" s="5"/>
      <c r="O141" s="5"/>
      <c r="P141" s="98"/>
      <c r="Q141" s="98"/>
      <c r="R141" s="98"/>
      <c r="S141" s="98"/>
      <c r="T141" s="98"/>
      <c r="U141" s="98"/>
      <c r="V141" s="98"/>
      <c r="W141" s="98"/>
      <c r="X141" s="98"/>
      <c r="Y141" s="98"/>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6"/>
      <c r="CY141" s="6"/>
      <c r="CZ141" s="6"/>
      <c r="DA141" s="6"/>
    </row>
    <row r="142" spans="1:105" x14ac:dyDescent="0.25">
      <c r="A142" s="1"/>
      <c r="B142" s="5"/>
      <c r="C142" s="5"/>
      <c r="D142" s="5"/>
      <c r="E142" s="5"/>
      <c r="F142" s="17"/>
      <c r="G142" s="5"/>
      <c r="H142" s="16"/>
      <c r="I142" s="5"/>
      <c r="J142" s="5"/>
      <c r="K142" s="5"/>
      <c r="L142" s="5"/>
      <c r="M142" s="5"/>
      <c r="N142" s="5"/>
      <c r="O142" s="5"/>
      <c r="P142" s="98"/>
      <c r="Q142" s="98"/>
      <c r="R142" s="98"/>
      <c r="S142" s="98"/>
      <c r="T142" s="98"/>
      <c r="U142" s="98"/>
      <c r="V142" s="98"/>
      <c r="W142" s="98"/>
      <c r="X142" s="98"/>
      <c r="Y142" s="98"/>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6"/>
      <c r="CY142" s="6"/>
      <c r="CZ142" s="6"/>
      <c r="DA142" s="6"/>
    </row>
    <row r="143" spans="1:105" x14ac:dyDescent="0.25">
      <c r="A143" s="1"/>
      <c r="B143" s="5"/>
      <c r="C143" s="5"/>
      <c r="D143" s="5"/>
      <c r="E143" s="5"/>
      <c r="F143" s="17"/>
      <c r="G143" s="5"/>
      <c r="H143" s="16"/>
      <c r="I143" s="5"/>
      <c r="J143" s="5"/>
      <c r="K143" s="5"/>
      <c r="L143" s="5"/>
      <c r="M143" s="5"/>
      <c r="N143" s="5"/>
      <c r="O143" s="5"/>
      <c r="P143" s="98"/>
      <c r="Q143" s="98"/>
      <c r="R143" s="98"/>
      <c r="S143" s="98"/>
      <c r="T143" s="98"/>
      <c r="U143" s="98"/>
      <c r="V143" s="98"/>
      <c r="W143" s="98"/>
      <c r="X143" s="98"/>
      <c r="Y143" s="98"/>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6"/>
      <c r="CY143" s="6"/>
      <c r="CZ143" s="6"/>
      <c r="DA143" s="6"/>
    </row>
    <row r="144" spans="1:105" x14ac:dyDescent="0.25">
      <c r="A144" s="1"/>
      <c r="B144" s="5"/>
      <c r="C144" s="5"/>
      <c r="D144" s="5"/>
      <c r="E144" s="5"/>
      <c r="F144" s="17"/>
      <c r="G144" s="5"/>
      <c r="H144" s="16"/>
      <c r="I144" s="5"/>
      <c r="J144" s="5"/>
      <c r="K144" s="5"/>
      <c r="L144" s="5"/>
      <c r="M144" s="5"/>
      <c r="N144" s="5"/>
      <c r="O144" s="5"/>
      <c r="P144" s="98"/>
      <c r="Q144" s="98"/>
      <c r="R144" s="98"/>
      <c r="S144" s="98"/>
      <c r="T144" s="98"/>
      <c r="U144" s="98"/>
      <c r="V144" s="98"/>
      <c r="W144" s="98"/>
      <c r="X144" s="98"/>
      <c r="Y144" s="98"/>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6"/>
      <c r="CY144" s="6"/>
      <c r="CZ144" s="6"/>
      <c r="DA144" s="6"/>
    </row>
    <row r="145" spans="1:105" x14ac:dyDescent="0.25">
      <c r="A145" s="1"/>
      <c r="B145" s="5"/>
      <c r="C145" s="5"/>
      <c r="D145" s="5"/>
      <c r="E145" s="5"/>
      <c r="F145" s="17"/>
      <c r="G145" s="5"/>
      <c r="H145" s="16"/>
      <c r="I145" s="5"/>
      <c r="J145" s="5"/>
      <c r="K145" s="5"/>
      <c r="L145" s="5"/>
      <c r="M145" s="5"/>
      <c r="N145" s="5"/>
      <c r="O145" s="5"/>
      <c r="P145" s="98"/>
      <c r="Q145" s="98"/>
      <c r="R145" s="98"/>
      <c r="S145" s="98"/>
      <c r="T145" s="98"/>
      <c r="U145" s="98"/>
      <c r="V145" s="98"/>
      <c r="W145" s="98"/>
      <c r="X145" s="98"/>
      <c r="Y145" s="98"/>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6"/>
      <c r="CY145" s="6"/>
      <c r="CZ145" s="6"/>
      <c r="DA145" s="6"/>
    </row>
    <row r="146" spans="1:105" x14ac:dyDescent="0.25">
      <c r="A146" s="1"/>
      <c r="B146" s="5"/>
      <c r="C146" s="5"/>
      <c r="D146" s="5"/>
      <c r="E146" s="5"/>
      <c r="F146" s="17"/>
      <c r="G146" s="5"/>
      <c r="H146" s="16"/>
      <c r="I146" s="5"/>
      <c r="J146" s="5"/>
      <c r="K146" s="5"/>
      <c r="L146" s="5"/>
      <c r="M146" s="5"/>
      <c r="N146" s="5"/>
      <c r="O146" s="5"/>
      <c r="P146" s="98"/>
      <c r="Q146" s="98"/>
      <c r="R146" s="98"/>
      <c r="S146" s="98"/>
      <c r="T146" s="98"/>
      <c r="U146" s="98"/>
      <c r="V146" s="98"/>
      <c r="W146" s="98"/>
      <c r="X146" s="98"/>
      <c r="Y146" s="98"/>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6"/>
      <c r="CY146" s="6"/>
      <c r="CZ146" s="6"/>
      <c r="DA146" s="6"/>
    </row>
    <row r="147" spans="1:105" x14ac:dyDescent="0.25">
      <c r="A147" s="1"/>
      <c r="B147" s="5"/>
      <c r="C147" s="5"/>
      <c r="D147" s="5"/>
      <c r="E147" s="5"/>
      <c r="F147" s="17"/>
      <c r="G147" s="5"/>
      <c r="H147" s="16"/>
      <c r="I147" s="5"/>
      <c r="J147" s="5"/>
      <c r="K147" s="5"/>
      <c r="L147" s="5"/>
      <c r="M147" s="5"/>
      <c r="N147" s="5"/>
      <c r="O147" s="5"/>
      <c r="P147" s="98"/>
      <c r="Q147" s="98"/>
      <c r="R147" s="98"/>
      <c r="S147" s="98"/>
      <c r="T147" s="98"/>
      <c r="U147" s="98"/>
      <c r="V147" s="98"/>
      <c r="W147" s="98"/>
      <c r="X147" s="98"/>
      <c r="Y147" s="98"/>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6"/>
      <c r="CY147" s="6"/>
      <c r="CZ147" s="6"/>
      <c r="DA147" s="6"/>
    </row>
    <row r="148" spans="1:105" x14ac:dyDescent="0.25">
      <c r="A148" s="1"/>
      <c r="B148" s="5"/>
      <c r="C148" s="5"/>
      <c r="D148" s="5"/>
      <c r="E148" s="5"/>
      <c r="F148" s="17"/>
      <c r="G148" s="5"/>
      <c r="H148" s="16"/>
      <c r="I148" s="5"/>
      <c r="J148" s="5"/>
      <c r="K148" s="5"/>
      <c r="L148" s="5"/>
      <c r="M148" s="5"/>
      <c r="N148" s="5"/>
      <c r="O148" s="5"/>
      <c r="P148" s="98"/>
      <c r="Q148" s="98"/>
      <c r="R148" s="98"/>
      <c r="S148" s="98"/>
      <c r="T148" s="98"/>
      <c r="U148" s="98"/>
      <c r="V148" s="98"/>
      <c r="W148" s="98"/>
      <c r="X148" s="98"/>
      <c r="Y148" s="98"/>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6"/>
      <c r="CY148" s="6"/>
      <c r="CZ148" s="6"/>
      <c r="DA148" s="6"/>
    </row>
    <row r="149" spans="1:105" x14ac:dyDescent="0.25">
      <c r="A149" s="1"/>
      <c r="B149" s="5"/>
      <c r="C149" s="5"/>
      <c r="D149" s="5"/>
      <c r="E149" s="5"/>
      <c r="F149" s="17"/>
      <c r="G149" s="5"/>
      <c r="H149" s="16"/>
      <c r="I149" s="5"/>
      <c r="J149" s="5"/>
      <c r="K149" s="5"/>
      <c r="L149" s="5"/>
      <c r="M149" s="5"/>
      <c r="N149" s="5"/>
      <c r="O149" s="5"/>
      <c r="P149" s="98"/>
      <c r="Q149" s="98"/>
      <c r="R149" s="98"/>
      <c r="S149" s="98"/>
      <c r="T149" s="98"/>
      <c r="U149" s="98"/>
      <c r="V149" s="98"/>
      <c r="W149" s="98"/>
      <c r="X149" s="98"/>
      <c r="Y149" s="98"/>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6"/>
      <c r="CY149" s="6"/>
      <c r="CZ149" s="6"/>
      <c r="DA149" s="6"/>
    </row>
    <row r="150" spans="1:105" x14ac:dyDescent="0.25">
      <c r="A150" s="1"/>
      <c r="B150" s="5"/>
      <c r="C150" s="5"/>
      <c r="D150" s="5"/>
      <c r="E150" s="5"/>
      <c r="F150" s="17"/>
      <c r="G150" s="5"/>
      <c r="H150" s="16"/>
      <c r="I150" s="5"/>
      <c r="J150" s="5"/>
      <c r="K150" s="5"/>
      <c r="L150" s="5"/>
      <c r="M150" s="5"/>
      <c r="N150" s="5"/>
      <c r="O150" s="5"/>
      <c r="P150" s="98"/>
      <c r="Q150" s="98"/>
      <c r="R150" s="98"/>
      <c r="S150" s="98"/>
      <c r="T150" s="98"/>
      <c r="U150" s="98"/>
      <c r="V150" s="98"/>
      <c r="W150" s="98"/>
      <c r="X150" s="98"/>
      <c r="Y150" s="98"/>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6"/>
      <c r="CY150" s="6"/>
      <c r="CZ150" s="6"/>
      <c r="DA150" s="6"/>
    </row>
    <row r="151" spans="1:105" x14ac:dyDescent="0.25">
      <c r="A151" s="1"/>
      <c r="B151" s="5"/>
      <c r="C151" s="5"/>
      <c r="D151" s="5"/>
      <c r="E151" s="5"/>
      <c r="F151" s="17"/>
      <c r="G151" s="5"/>
      <c r="H151" s="16"/>
      <c r="I151" s="5"/>
      <c r="J151" s="5"/>
      <c r="K151" s="5"/>
      <c r="L151" s="5"/>
      <c r="M151" s="5"/>
      <c r="N151" s="5"/>
      <c r="O151" s="5"/>
      <c r="P151" s="98"/>
      <c r="Q151" s="98"/>
      <c r="R151" s="98"/>
      <c r="S151" s="98"/>
      <c r="T151" s="98"/>
      <c r="U151" s="98"/>
      <c r="V151" s="98"/>
      <c r="W151" s="98"/>
      <c r="X151" s="98"/>
      <c r="Y151" s="98"/>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6"/>
      <c r="CY151" s="6"/>
      <c r="CZ151" s="6"/>
      <c r="DA151" s="6"/>
    </row>
    <row r="152" spans="1:105" x14ac:dyDescent="0.25">
      <c r="A152" s="1"/>
      <c r="B152" s="5"/>
      <c r="C152" s="5"/>
      <c r="D152" s="5"/>
      <c r="E152" s="5"/>
      <c r="F152" s="17"/>
      <c r="G152" s="5"/>
      <c r="H152" s="16"/>
      <c r="I152" s="5"/>
      <c r="J152" s="5"/>
      <c r="K152" s="5"/>
      <c r="L152" s="5"/>
      <c r="M152" s="5"/>
      <c r="N152" s="5"/>
      <c r="O152" s="5"/>
      <c r="P152" s="98"/>
      <c r="Q152" s="98"/>
      <c r="R152" s="98"/>
      <c r="S152" s="98"/>
      <c r="T152" s="98"/>
      <c r="U152" s="98"/>
      <c r="V152" s="98"/>
      <c r="W152" s="98"/>
      <c r="X152" s="98"/>
      <c r="Y152" s="98"/>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6"/>
      <c r="CY152" s="6"/>
      <c r="CZ152" s="6"/>
      <c r="DA152" s="6"/>
    </row>
    <row r="153" spans="1:105" x14ac:dyDescent="0.25">
      <c r="A153" s="1"/>
      <c r="B153" s="5"/>
      <c r="C153" s="5"/>
      <c r="D153" s="5"/>
      <c r="E153" s="5"/>
      <c r="F153" s="17"/>
      <c r="G153" s="5"/>
      <c r="H153" s="16"/>
      <c r="I153" s="5"/>
      <c r="J153" s="5"/>
      <c r="K153" s="5"/>
      <c r="L153" s="5"/>
      <c r="M153" s="5"/>
      <c r="N153" s="5"/>
      <c r="O153" s="5"/>
      <c r="P153" s="98"/>
      <c r="Q153" s="98"/>
      <c r="R153" s="98"/>
      <c r="S153" s="98"/>
      <c r="T153" s="98"/>
      <c r="U153" s="98"/>
      <c r="V153" s="98"/>
      <c r="W153" s="98"/>
      <c r="X153" s="98"/>
      <c r="Y153" s="98"/>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6"/>
      <c r="CY153" s="6"/>
      <c r="CZ153" s="6"/>
      <c r="DA153" s="6"/>
    </row>
    <row r="154" spans="1:105" x14ac:dyDescent="0.25">
      <c r="A154" s="1"/>
      <c r="B154" s="5"/>
      <c r="C154" s="5"/>
      <c r="D154" s="5"/>
      <c r="E154" s="5"/>
      <c r="F154" s="17"/>
      <c r="G154" s="5"/>
      <c r="H154" s="16"/>
      <c r="I154" s="5"/>
      <c r="J154" s="5"/>
      <c r="K154" s="5"/>
      <c r="L154" s="5"/>
      <c r="M154" s="5"/>
      <c r="N154" s="5"/>
      <c r="O154" s="5"/>
      <c r="P154" s="98"/>
      <c r="Q154" s="98"/>
      <c r="R154" s="98"/>
      <c r="S154" s="98"/>
      <c r="T154" s="98"/>
      <c r="U154" s="98"/>
      <c r="V154" s="98"/>
      <c r="W154" s="98"/>
      <c r="X154" s="98"/>
      <c r="Y154" s="98"/>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6"/>
      <c r="CY154" s="6"/>
      <c r="CZ154" s="6"/>
      <c r="DA154" s="6"/>
    </row>
    <row r="155" spans="1:105" x14ac:dyDescent="0.25">
      <c r="A155" s="1"/>
      <c r="B155" s="5"/>
      <c r="C155" s="5"/>
      <c r="D155" s="5"/>
      <c r="E155" s="5"/>
      <c r="F155" s="17"/>
      <c r="G155" s="5"/>
      <c r="H155" s="16"/>
      <c r="I155" s="5"/>
      <c r="J155" s="5"/>
      <c r="K155" s="5"/>
      <c r="L155" s="5"/>
      <c r="M155" s="5"/>
      <c r="N155" s="5"/>
      <c r="O155" s="5"/>
      <c r="P155" s="98"/>
      <c r="Q155" s="98"/>
      <c r="R155" s="98"/>
      <c r="S155" s="98"/>
      <c r="T155" s="98"/>
      <c r="U155" s="98"/>
      <c r="V155" s="98"/>
      <c r="W155" s="98"/>
      <c r="X155" s="98"/>
      <c r="Y155" s="98"/>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6"/>
      <c r="CY155" s="6"/>
      <c r="CZ155" s="6"/>
      <c r="DA155" s="6"/>
    </row>
    <row r="156" spans="1:105" x14ac:dyDescent="0.25">
      <c r="A156" s="1"/>
      <c r="B156" s="5"/>
      <c r="C156" s="5"/>
      <c r="D156" s="5"/>
      <c r="E156" s="5"/>
      <c r="F156" s="17"/>
      <c r="G156" s="5"/>
      <c r="H156" s="16"/>
      <c r="I156" s="5"/>
      <c r="J156" s="5"/>
      <c r="K156" s="5"/>
      <c r="L156" s="5"/>
      <c r="M156" s="5"/>
      <c r="N156" s="5"/>
      <c r="O156" s="5"/>
      <c r="P156" s="98"/>
      <c r="Q156" s="98"/>
      <c r="R156" s="98"/>
      <c r="S156" s="98"/>
      <c r="T156" s="98"/>
      <c r="U156" s="98"/>
      <c r="V156" s="98"/>
      <c r="W156" s="98"/>
      <c r="X156" s="98"/>
      <c r="Y156" s="98"/>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6"/>
      <c r="CY156" s="6"/>
      <c r="CZ156" s="6"/>
      <c r="DA156" s="6"/>
    </row>
    <row r="157" spans="1:105" x14ac:dyDescent="0.25">
      <c r="A157" s="1"/>
      <c r="B157" s="5"/>
      <c r="C157" s="5"/>
      <c r="D157" s="5"/>
      <c r="E157" s="5"/>
      <c r="F157" s="17"/>
      <c r="G157" s="5"/>
      <c r="H157" s="16"/>
      <c r="I157" s="5"/>
      <c r="J157" s="5"/>
      <c r="K157" s="5"/>
      <c r="L157" s="5"/>
      <c r="M157" s="5"/>
      <c r="N157" s="5"/>
      <c r="O157" s="5"/>
      <c r="P157" s="98"/>
      <c r="Q157" s="98"/>
      <c r="R157" s="98"/>
      <c r="S157" s="98"/>
      <c r="T157" s="98"/>
      <c r="U157" s="98"/>
      <c r="V157" s="98"/>
      <c r="W157" s="98"/>
      <c r="X157" s="98"/>
      <c r="Y157" s="98"/>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6"/>
      <c r="CY157" s="6"/>
      <c r="CZ157" s="6"/>
      <c r="DA157" s="6"/>
    </row>
    <row r="158" spans="1:105" x14ac:dyDescent="0.25">
      <c r="A158" s="1"/>
      <c r="B158" s="5"/>
      <c r="C158" s="5"/>
      <c r="D158" s="5"/>
      <c r="E158" s="5"/>
      <c r="F158" s="17"/>
      <c r="G158" s="5"/>
      <c r="H158" s="16"/>
      <c r="I158" s="5"/>
      <c r="J158" s="5"/>
      <c r="K158" s="5"/>
      <c r="L158" s="5"/>
      <c r="M158" s="5"/>
      <c r="N158" s="5"/>
      <c r="O158" s="5"/>
      <c r="P158" s="98"/>
      <c r="Q158" s="98"/>
      <c r="R158" s="98"/>
      <c r="S158" s="98"/>
      <c r="T158" s="98"/>
      <c r="U158" s="98"/>
      <c r="V158" s="98"/>
      <c r="W158" s="98"/>
      <c r="X158" s="98"/>
      <c r="Y158" s="98"/>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6"/>
      <c r="CY158" s="6"/>
      <c r="CZ158" s="6"/>
      <c r="DA158" s="6"/>
    </row>
    <row r="159" spans="1:105" x14ac:dyDescent="0.25">
      <c r="A159" s="1"/>
      <c r="B159" s="5"/>
      <c r="C159" s="5"/>
      <c r="D159" s="5"/>
      <c r="E159" s="5"/>
      <c r="F159" s="17"/>
      <c r="G159" s="5"/>
      <c r="H159" s="16"/>
      <c r="I159" s="5"/>
      <c r="J159" s="5"/>
      <c r="K159" s="5"/>
      <c r="L159" s="5"/>
      <c r="M159" s="5"/>
      <c r="N159" s="5"/>
      <c r="O159" s="5"/>
      <c r="P159" s="98"/>
      <c r="Q159" s="98"/>
      <c r="R159" s="98"/>
      <c r="S159" s="98"/>
      <c r="T159" s="98"/>
      <c r="U159" s="98"/>
      <c r="V159" s="98"/>
      <c r="W159" s="98"/>
      <c r="X159" s="98"/>
      <c r="Y159" s="98"/>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6"/>
      <c r="CY159" s="6"/>
      <c r="CZ159" s="6"/>
      <c r="DA159" s="6"/>
    </row>
    <row r="160" spans="1:105" x14ac:dyDescent="0.25">
      <c r="A160" s="1"/>
      <c r="B160" s="5"/>
      <c r="C160" s="5"/>
      <c r="D160" s="5"/>
      <c r="E160" s="5"/>
      <c r="F160" s="17"/>
      <c r="G160" s="5"/>
      <c r="H160" s="16"/>
      <c r="I160" s="5"/>
      <c r="J160" s="5"/>
      <c r="K160" s="5"/>
      <c r="L160" s="5"/>
      <c r="M160" s="5"/>
      <c r="N160" s="5"/>
      <c r="O160" s="5"/>
      <c r="P160" s="98"/>
      <c r="Q160" s="98"/>
      <c r="R160" s="98"/>
      <c r="S160" s="98"/>
      <c r="T160" s="98"/>
      <c r="U160" s="98"/>
      <c r="V160" s="98"/>
      <c r="W160" s="98"/>
      <c r="X160" s="98"/>
      <c r="Y160" s="98"/>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6"/>
      <c r="CY160" s="6"/>
      <c r="CZ160" s="6"/>
      <c r="DA160" s="6"/>
    </row>
    <row r="161" spans="1:105" x14ac:dyDescent="0.25">
      <c r="A161" s="1"/>
      <c r="B161" s="5"/>
      <c r="C161" s="5"/>
      <c r="D161" s="5"/>
      <c r="E161" s="5"/>
      <c r="F161" s="17"/>
      <c r="G161" s="5"/>
      <c r="H161" s="16"/>
      <c r="I161" s="5"/>
      <c r="J161" s="5"/>
      <c r="K161" s="5"/>
      <c r="L161" s="5"/>
      <c r="M161" s="5"/>
      <c r="N161" s="5"/>
      <c r="O161" s="5"/>
      <c r="P161" s="98"/>
      <c r="Q161" s="98"/>
      <c r="R161" s="98"/>
      <c r="S161" s="98"/>
      <c r="T161" s="98"/>
      <c r="U161" s="98"/>
      <c r="V161" s="98"/>
      <c r="W161" s="98"/>
      <c r="X161" s="98"/>
      <c r="Y161" s="98"/>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6"/>
      <c r="CY161" s="6"/>
      <c r="CZ161" s="6"/>
      <c r="DA161" s="6"/>
    </row>
    <row r="162" spans="1:105" x14ac:dyDescent="0.25">
      <c r="A162" s="1"/>
      <c r="B162" s="5"/>
      <c r="C162" s="5"/>
      <c r="D162" s="5"/>
      <c r="E162" s="5"/>
      <c r="F162" s="17"/>
      <c r="G162" s="5"/>
      <c r="H162" s="16"/>
      <c r="I162" s="5"/>
      <c r="J162" s="5"/>
      <c r="K162" s="5"/>
      <c r="L162" s="5"/>
      <c r="M162" s="5"/>
      <c r="N162" s="5"/>
      <c r="O162" s="5"/>
      <c r="P162" s="98"/>
      <c r="Q162" s="98"/>
      <c r="R162" s="98"/>
      <c r="S162" s="98"/>
      <c r="T162" s="98"/>
      <c r="U162" s="98"/>
      <c r="V162" s="98"/>
      <c r="W162" s="98"/>
      <c r="X162" s="98"/>
      <c r="Y162" s="98"/>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6"/>
      <c r="CY162" s="6"/>
      <c r="CZ162" s="6"/>
      <c r="DA162" s="6"/>
    </row>
    <row r="163" spans="1:105" x14ac:dyDescent="0.25">
      <c r="A163" s="1"/>
      <c r="B163" s="5"/>
      <c r="C163" s="5"/>
      <c r="D163" s="5"/>
      <c r="E163" s="5"/>
      <c r="F163" s="17"/>
      <c r="G163" s="5"/>
      <c r="H163" s="16"/>
      <c r="I163" s="5"/>
      <c r="J163" s="5"/>
      <c r="K163" s="5"/>
      <c r="L163" s="5"/>
      <c r="M163" s="5"/>
      <c r="N163" s="5"/>
      <c r="O163" s="5"/>
      <c r="P163" s="98"/>
      <c r="Q163" s="98"/>
      <c r="R163" s="98"/>
      <c r="S163" s="98"/>
      <c r="T163" s="98"/>
      <c r="U163" s="98"/>
      <c r="V163" s="98"/>
      <c r="W163" s="98"/>
      <c r="X163" s="98"/>
      <c r="Y163" s="98"/>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6"/>
      <c r="CY163" s="6"/>
      <c r="CZ163" s="6"/>
      <c r="DA163" s="6"/>
    </row>
    <row r="164" spans="1:105" x14ac:dyDescent="0.25">
      <c r="A164" s="1"/>
      <c r="B164" s="5"/>
      <c r="C164" s="5"/>
      <c r="D164" s="5"/>
      <c r="E164" s="5"/>
      <c r="F164" s="17"/>
      <c r="G164" s="5"/>
      <c r="H164" s="16"/>
      <c r="I164" s="5"/>
      <c r="J164" s="5"/>
      <c r="K164" s="5"/>
      <c r="L164" s="5"/>
      <c r="M164" s="5"/>
      <c r="N164" s="5"/>
      <c r="O164" s="5"/>
      <c r="P164" s="98"/>
      <c r="Q164" s="98"/>
      <c r="R164" s="98"/>
      <c r="S164" s="98"/>
      <c r="T164" s="98"/>
      <c r="U164" s="98"/>
      <c r="V164" s="98"/>
      <c r="W164" s="98"/>
      <c r="X164" s="98"/>
      <c r="Y164" s="98"/>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6"/>
      <c r="CY164" s="6"/>
      <c r="CZ164" s="6"/>
      <c r="DA164" s="6"/>
    </row>
    <row r="165" spans="1:105" x14ac:dyDescent="0.25">
      <c r="A165" s="1"/>
      <c r="B165" s="5"/>
      <c r="C165" s="5"/>
      <c r="D165" s="5"/>
      <c r="E165" s="5"/>
      <c r="F165" s="17"/>
      <c r="G165" s="5"/>
      <c r="H165" s="16"/>
      <c r="I165" s="5"/>
      <c r="J165" s="5"/>
      <c r="K165" s="5"/>
      <c r="L165" s="5"/>
      <c r="M165" s="5"/>
      <c r="N165" s="5"/>
      <c r="O165" s="5"/>
      <c r="P165" s="98"/>
      <c r="Q165" s="98"/>
      <c r="R165" s="98"/>
      <c r="S165" s="98"/>
      <c r="T165" s="98"/>
      <c r="U165" s="98"/>
      <c r="V165" s="98"/>
      <c r="W165" s="98"/>
      <c r="X165" s="98"/>
      <c r="Y165" s="98"/>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6"/>
      <c r="CY165" s="6"/>
      <c r="CZ165" s="6"/>
      <c r="DA165" s="6"/>
    </row>
    <row r="166" spans="1:105" x14ac:dyDescent="0.25">
      <c r="A166" s="1"/>
      <c r="B166" s="5"/>
      <c r="C166" s="5"/>
      <c r="D166" s="5"/>
      <c r="E166" s="5"/>
      <c r="F166" s="17"/>
      <c r="G166" s="5"/>
      <c r="H166" s="16"/>
      <c r="I166" s="5"/>
      <c r="J166" s="5"/>
      <c r="K166" s="5"/>
      <c r="L166" s="5"/>
      <c r="M166" s="5"/>
      <c r="N166" s="5"/>
      <c r="O166" s="5"/>
      <c r="P166" s="98"/>
      <c r="Q166" s="98"/>
      <c r="R166" s="98"/>
      <c r="S166" s="98"/>
      <c r="T166" s="98"/>
      <c r="U166" s="98"/>
      <c r="V166" s="98"/>
      <c r="W166" s="98"/>
      <c r="X166" s="98"/>
      <c r="Y166" s="98"/>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6"/>
      <c r="CY166" s="6"/>
      <c r="CZ166" s="6"/>
      <c r="DA166" s="6"/>
    </row>
    <row r="167" spans="1:105" x14ac:dyDescent="0.25">
      <c r="A167" s="1"/>
      <c r="B167" s="5"/>
      <c r="C167" s="5"/>
      <c r="D167" s="5"/>
      <c r="E167" s="5"/>
      <c r="F167" s="17"/>
      <c r="G167" s="5"/>
      <c r="H167" s="16"/>
      <c r="I167" s="5"/>
      <c r="J167" s="5"/>
      <c r="K167" s="5"/>
      <c r="L167" s="5"/>
      <c r="M167" s="5"/>
      <c r="N167" s="5"/>
      <c r="O167" s="5"/>
      <c r="P167" s="98"/>
      <c r="Q167" s="98"/>
      <c r="R167" s="98"/>
      <c r="S167" s="98"/>
      <c r="T167" s="98"/>
      <c r="U167" s="98"/>
      <c r="V167" s="98"/>
      <c r="W167" s="98"/>
      <c r="X167" s="98"/>
      <c r="Y167" s="98"/>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6"/>
      <c r="CY167" s="6"/>
      <c r="CZ167" s="6"/>
      <c r="DA167" s="6"/>
    </row>
    <row r="168" spans="1:105" x14ac:dyDescent="0.25">
      <c r="A168" s="1"/>
      <c r="B168" s="5"/>
      <c r="C168" s="5"/>
      <c r="D168" s="5"/>
      <c r="E168" s="5"/>
      <c r="F168" s="17"/>
      <c r="G168" s="5"/>
      <c r="H168" s="16"/>
      <c r="I168" s="5"/>
      <c r="J168" s="5"/>
      <c r="K168" s="5"/>
      <c r="L168" s="5"/>
      <c r="M168" s="5"/>
      <c r="N168" s="5"/>
      <c r="O168" s="5"/>
      <c r="P168" s="98"/>
      <c r="Q168" s="98"/>
      <c r="R168" s="98"/>
      <c r="S168" s="98"/>
      <c r="T168" s="98"/>
      <c r="U168" s="98"/>
      <c r="V168" s="98"/>
      <c r="W168" s="98"/>
      <c r="X168" s="98"/>
      <c r="Y168" s="98"/>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6"/>
      <c r="CY168" s="6"/>
      <c r="CZ168" s="6"/>
      <c r="DA168" s="6"/>
    </row>
    <row r="169" spans="1:105" x14ac:dyDescent="0.25">
      <c r="A169" s="1"/>
      <c r="B169" s="5"/>
      <c r="C169" s="5"/>
      <c r="D169" s="5"/>
      <c r="E169" s="5"/>
      <c r="F169" s="17"/>
      <c r="G169" s="5"/>
      <c r="H169" s="16"/>
      <c r="I169" s="5"/>
      <c r="J169" s="5"/>
      <c r="K169" s="5"/>
      <c r="L169" s="5"/>
      <c r="M169" s="5"/>
      <c r="N169" s="5"/>
      <c r="O169" s="5"/>
      <c r="P169" s="98"/>
      <c r="Q169" s="98"/>
      <c r="R169" s="98"/>
      <c r="S169" s="98"/>
      <c r="T169" s="98"/>
      <c r="U169" s="98"/>
      <c r="V169" s="98"/>
      <c r="W169" s="98"/>
      <c r="X169" s="98"/>
      <c r="Y169" s="98"/>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6"/>
      <c r="CY169" s="6"/>
      <c r="CZ169" s="6"/>
      <c r="DA169" s="6"/>
    </row>
    <row r="170" spans="1:105" x14ac:dyDescent="0.25">
      <c r="A170" s="1"/>
      <c r="B170" s="5"/>
      <c r="C170" s="5"/>
      <c r="D170" s="5"/>
      <c r="E170" s="5"/>
      <c r="F170" s="17"/>
      <c r="G170" s="5"/>
      <c r="H170" s="16"/>
      <c r="I170" s="5"/>
      <c r="J170" s="5"/>
      <c r="K170" s="5"/>
      <c r="L170" s="5"/>
      <c r="M170" s="5"/>
      <c r="N170" s="5"/>
      <c r="O170" s="5"/>
      <c r="P170" s="98"/>
      <c r="Q170" s="98"/>
      <c r="R170" s="98"/>
      <c r="S170" s="98"/>
      <c r="T170" s="98"/>
      <c r="U170" s="98"/>
      <c r="V170" s="98"/>
      <c r="W170" s="98"/>
      <c r="X170" s="98"/>
      <c r="Y170" s="98"/>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6"/>
      <c r="CY170" s="6"/>
      <c r="CZ170" s="6"/>
      <c r="DA170" s="6"/>
    </row>
    <row r="171" spans="1:105" x14ac:dyDescent="0.25">
      <c r="A171" s="1"/>
      <c r="B171" s="5"/>
      <c r="C171" s="5"/>
      <c r="D171" s="5"/>
      <c r="E171" s="5"/>
      <c r="F171" s="17"/>
      <c r="G171" s="5"/>
      <c r="H171" s="16"/>
      <c r="I171" s="5"/>
      <c r="J171" s="5"/>
      <c r="K171" s="5"/>
      <c r="L171" s="5"/>
      <c r="M171" s="5"/>
      <c r="N171" s="5"/>
      <c r="O171" s="5"/>
      <c r="P171" s="98"/>
      <c r="Q171" s="98"/>
      <c r="R171" s="98"/>
      <c r="S171" s="98"/>
      <c r="T171" s="98"/>
      <c r="U171" s="98"/>
      <c r="V171" s="98"/>
      <c r="W171" s="98"/>
      <c r="X171" s="98"/>
      <c r="Y171" s="98"/>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6"/>
      <c r="CY171" s="6"/>
      <c r="CZ171" s="6"/>
      <c r="DA171" s="6"/>
    </row>
    <row r="172" spans="1:105" x14ac:dyDescent="0.25">
      <c r="A172" s="1"/>
      <c r="B172" s="5"/>
      <c r="C172" s="5"/>
      <c r="D172" s="5"/>
      <c r="E172" s="5"/>
      <c r="F172" s="17"/>
      <c r="G172" s="5"/>
      <c r="H172" s="16"/>
      <c r="I172" s="5"/>
      <c r="J172" s="5"/>
      <c r="K172" s="5"/>
      <c r="L172" s="5"/>
      <c r="M172" s="5"/>
      <c r="N172" s="5"/>
      <c r="O172" s="5"/>
      <c r="P172" s="98"/>
      <c r="Q172" s="98"/>
      <c r="R172" s="98"/>
      <c r="S172" s="98"/>
      <c r="T172" s="98"/>
      <c r="U172" s="98"/>
      <c r="V172" s="98"/>
      <c r="W172" s="98"/>
      <c r="X172" s="98"/>
      <c r="Y172" s="98"/>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6"/>
      <c r="CY172" s="6"/>
      <c r="CZ172" s="6"/>
      <c r="DA172" s="6"/>
    </row>
    <row r="173" spans="1:105" x14ac:dyDescent="0.25">
      <c r="A173" s="1"/>
      <c r="B173" s="5"/>
      <c r="C173" s="5"/>
      <c r="D173" s="5"/>
      <c r="E173" s="5"/>
      <c r="F173" s="17"/>
      <c r="G173" s="5"/>
      <c r="H173" s="16"/>
      <c r="I173" s="5"/>
      <c r="J173" s="5"/>
      <c r="K173" s="5"/>
      <c r="L173" s="5"/>
      <c r="M173" s="5"/>
      <c r="N173" s="5"/>
      <c r="O173" s="5"/>
      <c r="P173" s="98"/>
      <c r="Q173" s="98"/>
      <c r="R173" s="98"/>
      <c r="S173" s="98"/>
      <c r="T173" s="98"/>
      <c r="U173" s="98"/>
      <c r="V173" s="98"/>
      <c r="W173" s="98"/>
      <c r="X173" s="98"/>
      <c r="Y173" s="98"/>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6"/>
      <c r="CY173" s="6"/>
      <c r="CZ173" s="6"/>
      <c r="DA173" s="6"/>
    </row>
    <row r="174" spans="1:105" x14ac:dyDescent="0.25">
      <c r="A174" s="1"/>
      <c r="B174" s="5"/>
      <c r="C174" s="5"/>
      <c r="D174" s="5"/>
      <c r="E174" s="5"/>
      <c r="F174" s="17"/>
      <c r="G174" s="5"/>
      <c r="H174" s="16"/>
      <c r="I174" s="5"/>
      <c r="J174" s="5"/>
      <c r="K174" s="5"/>
      <c r="L174" s="5"/>
      <c r="M174" s="5"/>
      <c r="N174" s="5"/>
      <c r="O174" s="5"/>
      <c r="P174" s="98"/>
      <c r="Q174" s="98"/>
      <c r="R174" s="98"/>
      <c r="S174" s="98"/>
      <c r="T174" s="98"/>
      <c r="U174" s="98"/>
      <c r="V174" s="98"/>
      <c r="W174" s="98"/>
      <c r="X174" s="98"/>
      <c r="Y174" s="98"/>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6"/>
      <c r="CY174" s="6"/>
      <c r="CZ174" s="6"/>
      <c r="DA174" s="6"/>
    </row>
    <row r="175" spans="1:105" x14ac:dyDescent="0.25">
      <c r="A175" s="1"/>
      <c r="B175" s="5"/>
      <c r="C175" s="5"/>
      <c r="D175" s="5"/>
      <c r="E175" s="5"/>
      <c r="F175" s="17"/>
      <c r="G175" s="5"/>
      <c r="H175" s="16"/>
      <c r="I175" s="5"/>
      <c r="J175" s="5"/>
      <c r="K175" s="5"/>
      <c r="L175" s="5"/>
      <c r="M175" s="5"/>
      <c r="N175" s="5"/>
      <c r="O175" s="5"/>
      <c r="P175" s="98"/>
      <c r="Q175" s="98"/>
      <c r="R175" s="98"/>
      <c r="S175" s="98"/>
      <c r="T175" s="98"/>
      <c r="U175" s="98"/>
      <c r="V175" s="98"/>
      <c r="W175" s="98"/>
      <c r="X175" s="98"/>
      <c r="Y175" s="98"/>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6"/>
      <c r="CY175" s="6"/>
      <c r="CZ175" s="6"/>
      <c r="DA175" s="6"/>
    </row>
    <row r="176" spans="1:105" x14ac:dyDescent="0.25">
      <c r="A176" s="1"/>
      <c r="B176" s="5"/>
      <c r="C176" s="5"/>
      <c r="D176" s="5"/>
      <c r="E176" s="5"/>
      <c r="F176" s="17"/>
      <c r="G176" s="5"/>
      <c r="H176" s="16"/>
      <c r="I176" s="5"/>
      <c r="J176" s="5"/>
      <c r="K176" s="5"/>
      <c r="L176" s="5"/>
      <c r="M176" s="5"/>
      <c r="N176" s="5"/>
      <c r="O176" s="5"/>
      <c r="P176" s="98"/>
      <c r="Q176" s="98"/>
      <c r="R176" s="98"/>
      <c r="S176" s="98"/>
      <c r="T176" s="98"/>
      <c r="U176" s="98"/>
      <c r="V176" s="98"/>
      <c r="W176" s="98"/>
      <c r="X176" s="98"/>
      <c r="Y176" s="98"/>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6"/>
      <c r="CY176" s="6"/>
      <c r="CZ176" s="6"/>
      <c r="DA176" s="6"/>
    </row>
    <row r="177" spans="1:105" x14ac:dyDescent="0.25">
      <c r="A177" s="1"/>
      <c r="B177" s="5"/>
      <c r="C177" s="5"/>
      <c r="D177" s="5"/>
      <c r="E177" s="5"/>
      <c r="F177" s="17"/>
      <c r="G177" s="5"/>
      <c r="H177" s="16"/>
      <c r="I177" s="5"/>
      <c r="J177" s="5"/>
      <c r="K177" s="5"/>
      <c r="L177" s="5"/>
      <c r="M177" s="5"/>
      <c r="N177" s="5"/>
      <c r="O177" s="5"/>
      <c r="P177" s="98"/>
      <c r="Q177" s="98"/>
      <c r="R177" s="98"/>
      <c r="S177" s="98"/>
      <c r="T177" s="98"/>
      <c r="U177" s="98"/>
      <c r="V177" s="98"/>
      <c r="W177" s="98"/>
      <c r="X177" s="98"/>
      <c r="Y177" s="98"/>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6"/>
      <c r="CY177" s="6"/>
      <c r="CZ177" s="6"/>
      <c r="DA177" s="6"/>
    </row>
    <row r="178" spans="1:105" x14ac:dyDescent="0.25">
      <c r="A178" s="1"/>
      <c r="B178" s="5"/>
      <c r="C178" s="5"/>
      <c r="D178" s="5"/>
      <c r="E178" s="5"/>
      <c r="F178" s="17"/>
      <c r="G178" s="5"/>
      <c r="H178" s="16"/>
      <c r="I178" s="5"/>
      <c r="J178" s="5"/>
      <c r="K178" s="5"/>
      <c r="L178" s="5"/>
      <c r="M178" s="5"/>
      <c r="N178" s="5"/>
      <c r="O178" s="5"/>
      <c r="P178" s="98"/>
      <c r="Q178" s="98"/>
      <c r="R178" s="98"/>
      <c r="S178" s="98"/>
      <c r="T178" s="98"/>
      <c r="U178" s="98"/>
      <c r="V178" s="98"/>
      <c r="W178" s="98"/>
      <c r="X178" s="98"/>
      <c r="Y178" s="98"/>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6"/>
      <c r="CY178" s="6"/>
      <c r="CZ178" s="6"/>
      <c r="DA178" s="6"/>
    </row>
    <row r="179" spans="1:105" x14ac:dyDescent="0.25">
      <c r="A179" s="1"/>
      <c r="B179" s="5"/>
      <c r="C179" s="5"/>
      <c r="D179" s="5"/>
      <c r="E179" s="5"/>
      <c r="F179" s="17"/>
      <c r="G179" s="5"/>
      <c r="H179" s="16"/>
      <c r="I179" s="5"/>
      <c r="J179" s="5"/>
      <c r="K179" s="5"/>
      <c r="L179" s="5"/>
      <c r="M179" s="5"/>
      <c r="N179" s="5"/>
      <c r="O179" s="5"/>
      <c r="P179" s="98"/>
      <c r="Q179" s="98"/>
      <c r="R179" s="98"/>
      <c r="S179" s="98"/>
      <c r="T179" s="98"/>
      <c r="U179" s="98"/>
      <c r="V179" s="98"/>
      <c r="W179" s="98"/>
      <c r="X179" s="98"/>
      <c r="Y179" s="98"/>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6"/>
      <c r="CY179" s="6"/>
      <c r="CZ179" s="6"/>
      <c r="DA179" s="6"/>
    </row>
    <row r="180" spans="1:105" x14ac:dyDescent="0.25">
      <c r="A180" s="1"/>
      <c r="B180" s="5"/>
      <c r="C180" s="5"/>
      <c r="D180" s="5"/>
      <c r="E180" s="5"/>
      <c r="F180" s="17"/>
      <c r="G180" s="5"/>
      <c r="H180" s="16"/>
      <c r="I180" s="5"/>
      <c r="J180" s="5"/>
      <c r="K180" s="5"/>
      <c r="L180" s="5"/>
      <c r="M180" s="5"/>
      <c r="N180" s="5"/>
      <c r="O180" s="5"/>
      <c r="P180" s="98"/>
      <c r="Q180" s="98"/>
      <c r="R180" s="98"/>
      <c r="S180" s="98"/>
      <c r="T180" s="98"/>
      <c r="U180" s="98"/>
      <c r="V180" s="98"/>
      <c r="W180" s="98"/>
      <c r="X180" s="98"/>
      <c r="Y180" s="98"/>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6"/>
      <c r="CY180" s="6"/>
      <c r="CZ180" s="6"/>
      <c r="DA180" s="6"/>
    </row>
    <row r="181" spans="1:105" x14ac:dyDescent="0.25">
      <c r="A181" s="1"/>
      <c r="B181" s="5"/>
      <c r="C181" s="5"/>
      <c r="D181" s="5"/>
      <c r="E181" s="5"/>
      <c r="F181" s="17"/>
      <c r="G181" s="5"/>
      <c r="H181" s="16"/>
      <c r="I181" s="5"/>
      <c r="J181" s="5"/>
      <c r="K181" s="5"/>
      <c r="L181" s="5"/>
      <c r="M181" s="5"/>
      <c r="N181" s="5"/>
      <c r="O181" s="5"/>
      <c r="P181" s="98"/>
      <c r="Q181" s="98"/>
      <c r="R181" s="98"/>
      <c r="S181" s="98"/>
      <c r="T181" s="98"/>
      <c r="U181" s="98"/>
      <c r="V181" s="98"/>
      <c r="W181" s="98"/>
      <c r="X181" s="98"/>
      <c r="Y181" s="98"/>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6"/>
      <c r="CY181" s="6"/>
      <c r="CZ181" s="6"/>
      <c r="DA181" s="6"/>
    </row>
    <row r="182" spans="1:105" x14ac:dyDescent="0.25">
      <c r="A182" s="1"/>
      <c r="B182" s="5"/>
      <c r="C182" s="5"/>
      <c r="D182" s="5"/>
      <c r="E182" s="5"/>
      <c r="F182" s="17"/>
      <c r="G182" s="5"/>
      <c r="H182" s="16"/>
      <c r="I182" s="5"/>
      <c r="J182" s="5"/>
      <c r="K182" s="5"/>
      <c r="L182" s="5"/>
      <c r="M182" s="5"/>
      <c r="N182" s="5"/>
      <c r="O182" s="5"/>
      <c r="P182" s="98"/>
      <c r="Q182" s="98"/>
      <c r="R182" s="98"/>
      <c r="S182" s="98"/>
      <c r="T182" s="98"/>
      <c r="U182" s="98"/>
      <c r="V182" s="98"/>
      <c r="W182" s="98"/>
      <c r="X182" s="98"/>
      <c r="Y182" s="98"/>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6"/>
      <c r="CY182" s="6"/>
      <c r="CZ182" s="6"/>
      <c r="DA182" s="6"/>
    </row>
    <row r="183" spans="1:105" x14ac:dyDescent="0.25">
      <c r="A183" s="1"/>
      <c r="B183" s="5"/>
      <c r="C183" s="5"/>
      <c r="D183" s="5"/>
      <c r="E183" s="5"/>
      <c r="F183" s="17"/>
      <c r="G183" s="5"/>
      <c r="H183" s="16"/>
      <c r="I183" s="5"/>
      <c r="J183" s="5"/>
      <c r="K183" s="5"/>
      <c r="L183" s="5"/>
      <c r="M183" s="5"/>
      <c r="N183" s="5"/>
      <c r="O183" s="5"/>
      <c r="P183" s="98"/>
      <c r="Q183" s="98"/>
      <c r="R183" s="98"/>
      <c r="S183" s="98"/>
      <c r="T183" s="98"/>
      <c r="U183" s="98"/>
      <c r="V183" s="98"/>
      <c r="W183" s="98"/>
      <c r="X183" s="98"/>
      <c r="Y183" s="98"/>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6"/>
      <c r="CY183" s="6"/>
      <c r="CZ183" s="6"/>
      <c r="DA183" s="6"/>
    </row>
    <row r="184" spans="1:105" x14ac:dyDescent="0.25">
      <c r="A184" s="1"/>
      <c r="B184" s="5"/>
      <c r="C184" s="5"/>
      <c r="D184" s="5"/>
      <c r="E184" s="5"/>
      <c r="F184" s="17"/>
      <c r="G184" s="5"/>
      <c r="H184" s="16"/>
      <c r="I184" s="5"/>
      <c r="J184" s="5"/>
      <c r="K184" s="5"/>
      <c r="L184" s="5"/>
      <c r="M184" s="5"/>
      <c r="N184" s="5"/>
      <c r="O184" s="5"/>
      <c r="P184" s="98"/>
      <c r="Q184" s="98"/>
      <c r="R184" s="98"/>
      <c r="S184" s="98"/>
      <c r="T184" s="98"/>
      <c r="U184" s="98"/>
      <c r="V184" s="98"/>
      <c r="W184" s="98"/>
      <c r="X184" s="98"/>
      <c r="Y184" s="98"/>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6"/>
      <c r="CY184" s="6"/>
      <c r="CZ184" s="6"/>
      <c r="DA184" s="6"/>
    </row>
    <row r="185" spans="1:105" x14ac:dyDescent="0.25">
      <c r="A185" s="1"/>
      <c r="B185" s="5"/>
      <c r="C185" s="5"/>
      <c r="D185" s="5"/>
      <c r="E185" s="5"/>
      <c r="F185" s="17"/>
      <c r="G185" s="5"/>
      <c r="H185" s="16"/>
      <c r="I185" s="5"/>
      <c r="J185" s="5"/>
      <c r="K185" s="5"/>
      <c r="L185" s="5"/>
      <c r="M185" s="5"/>
      <c r="N185" s="5"/>
      <c r="O185" s="5"/>
      <c r="P185" s="98"/>
      <c r="Q185" s="98"/>
      <c r="R185" s="98"/>
      <c r="S185" s="98"/>
      <c r="T185" s="98"/>
      <c r="U185" s="98"/>
      <c r="V185" s="98"/>
      <c r="W185" s="98"/>
      <c r="X185" s="98"/>
      <c r="Y185" s="98"/>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6"/>
      <c r="CY185" s="6"/>
      <c r="CZ185" s="6"/>
      <c r="DA185" s="6"/>
    </row>
    <row r="186" spans="1:105" x14ac:dyDescent="0.25">
      <c r="A186" s="1"/>
      <c r="B186" s="5"/>
      <c r="C186" s="5"/>
      <c r="D186" s="5"/>
      <c r="E186" s="5"/>
      <c r="F186" s="17"/>
      <c r="G186" s="5"/>
      <c r="H186" s="16"/>
      <c r="I186" s="5"/>
      <c r="J186" s="5"/>
      <c r="K186" s="5"/>
      <c r="L186" s="5"/>
      <c r="M186" s="5"/>
      <c r="N186" s="5"/>
      <c r="O186" s="5"/>
      <c r="P186" s="98"/>
      <c r="Q186" s="98"/>
      <c r="R186" s="98"/>
      <c r="S186" s="98"/>
      <c r="T186" s="98"/>
      <c r="U186" s="98"/>
      <c r="V186" s="98"/>
      <c r="W186" s="98"/>
      <c r="X186" s="98"/>
      <c r="Y186" s="98"/>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6"/>
      <c r="CY186" s="6"/>
      <c r="CZ186" s="6"/>
      <c r="DA186" s="6"/>
    </row>
    <row r="187" spans="1:105" x14ac:dyDescent="0.25">
      <c r="A187" s="1"/>
      <c r="B187" s="5"/>
      <c r="C187" s="5"/>
      <c r="D187" s="5"/>
      <c r="E187" s="5"/>
      <c r="F187" s="17"/>
      <c r="G187" s="5"/>
      <c r="H187" s="16"/>
      <c r="I187" s="5"/>
      <c r="J187" s="5"/>
      <c r="K187" s="5"/>
      <c r="L187" s="5"/>
      <c r="M187" s="5"/>
      <c r="N187" s="5"/>
      <c r="O187" s="5"/>
      <c r="P187" s="98"/>
      <c r="Q187" s="98"/>
      <c r="R187" s="98"/>
      <c r="S187" s="98"/>
      <c r="T187" s="98"/>
      <c r="U187" s="98"/>
      <c r="V187" s="98"/>
      <c r="W187" s="98"/>
      <c r="X187" s="98"/>
      <c r="Y187" s="98"/>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6"/>
      <c r="CY187" s="6"/>
      <c r="CZ187" s="6"/>
      <c r="DA187" s="6"/>
    </row>
    <row r="188" spans="1:105" x14ac:dyDescent="0.25">
      <c r="A188" s="1"/>
      <c r="B188" s="5"/>
      <c r="C188" s="5"/>
      <c r="D188" s="5"/>
      <c r="E188" s="5"/>
      <c r="F188" s="17"/>
      <c r="G188" s="5"/>
      <c r="H188" s="16"/>
      <c r="I188" s="5"/>
      <c r="J188" s="5"/>
      <c r="K188" s="5"/>
      <c r="L188" s="5"/>
      <c r="M188" s="5"/>
      <c r="N188" s="5"/>
      <c r="O188" s="5"/>
      <c r="P188" s="98"/>
      <c r="Q188" s="98"/>
      <c r="R188" s="98"/>
      <c r="S188" s="98"/>
      <c r="T188" s="98"/>
      <c r="U188" s="98"/>
      <c r="V188" s="98"/>
      <c r="W188" s="98"/>
      <c r="X188" s="98"/>
      <c r="Y188" s="98"/>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6"/>
      <c r="CY188" s="6"/>
      <c r="CZ188" s="6"/>
      <c r="DA188" s="6"/>
    </row>
    <row r="189" spans="1:105" x14ac:dyDescent="0.25">
      <c r="A189" s="1"/>
      <c r="B189" s="5"/>
      <c r="C189" s="5"/>
      <c r="D189" s="5"/>
      <c r="E189" s="5"/>
      <c r="F189" s="17"/>
      <c r="G189" s="5"/>
      <c r="H189" s="16"/>
      <c r="I189" s="5"/>
      <c r="J189" s="5"/>
      <c r="K189" s="5"/>
      <c r="L189" s="5"/>
      <c r="M189" s="5"/>
      <c r="N189" s="5"/>
      <c r="O189" s="5"/>
      <c r="P189" s="98"/>
      <c r="Q189" s="98"/>
      <c r="R189" s="98"/>
      <c r="S189" s="98"/>
      <c r="T189" s="98"/>
      <c r="U189" s="98"/>
      <c r="V189" s="98"/>
      <c r="W189" s="98"/>
      <c r="X189" s="98"/>
      <c r="Y189" s="98"/>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6"/>
      <c r="CY189" s="6"/>
      <c r="CZ189" s="6"/>
      <c r="DA189" s="6"/>
    </row>
    <row r="190" spans="1:105" x14ac:dyDescent="0.25">
      <c r="A190" s="1"/>
      <c r="B190" s="5"/>
      <c r="C190" s="5"/>
      <c r="D190" s="5"/>
      <c r="E190" s="5"/>
      <c r="F190" s="17"/>
      <c r="G190" s="5"/>
      <c r="H190" s="16"/>
      <c r="I190" s="5"/>
      <c r="J190" s="5"/>
      <c r="K190" s="5"/>
      <c r="L190" s="5"/>
      <c r="M190" s="5"/>
      <c r="N190" s="5"/>
      <c r="O190" s="5"/>
      <c r="P190" s="98"/>
      <c r="Q190" s="98"/>
      <c r="R190" s="98"/>
      <c r="S190" s="98"/>
      <c r="T190" s="98"/>
      <c r="U190" s="98"/>
      <c r="V190" s="98"/>
      <c r="W190" s="98"/>
      <c r="X190" s="98"/>
      <c r="Y190" s="98"/>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6"/>
      <c r="CY190" s="6"/>
      <c r="CZ190" s="6"/>
      <c r="DA190" s="6"/>
    </row>
    <row r="191" spans="1:105" x14ac:dyDescent="0.25">
      <c r="A191" s="1"/>
      <c r="B191" s="5"/>
      <c r="C191" s="5"/>
      <c r="D191" s="5"/>
      <c r="E191" s="5"/>
      <c r="F191" s="17"/>
      <c r="G191" s="5"/>
      <c r="H191" s="16"/>
      <c r="I191" s="5"/>
      <c r="J191" s="5"/>
      <c r="K191" s="5"/>
      <c r="L191" s="5"/>
      <c r="M191" s="5"/>
      <c r="N191" s="5"/>
      <c r="O191" s="5"/>
      <c r="P191" s="98"/>
      <c r="Q191" s="98"/>
      <c r="R191" s="98"/>
      <c r="S191" s="98"/>
      <c r="T191" s="98"/>
      <c r="U191" s="98"/>
      <c r="V191" s="98"/>
      <c r="W191" s="98"/>
      <c r="X191" s="98"/>
      <c r="Y191" s="98"/>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6"/>
      <c r="CY191" s="6"/>
      <c r="CZ191" s="6"/>
      <c r="DA191" s="6"/>
    </row>
    <row r="192" spans="1:105" x14ac:dyDescent="0.25">
      <c r="A192" s="1"/>
      <c r="B192" s="5"/>
      <c r="C192" s="5"/>
      <c r="D192" s="5"/>
      <c r="E192" s="5"/>
      <c r="F192" s="17"/>
      <c r="G192" s="5"/>
      <c r="H192" s="16"/>
      <c r="I192" s="5"/>
      <c r="J192" s="5"/>
      <c r="K192" s="5"/>
      <c r="L192" s="5"/>
      <c r="M192" s="5"/>
      <c r="N192" s="5"/>
      <c r="O192" s="5"/>
      <c r="P192" s="98"/>
      <c r="Q192" s="98"/>
      <c r="R192" s="98"/>
      <c r="S192" s="98"/>
      <c r="T192" s="98"/>
      <c r="U192" s="98"/>
      <c r="V192" s="98"/>
      <c r="W192" s="98"/>
      <c r="X192" s="98"/>
      <c r="Y192" s="98"/>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6"/>
      <c r="CY192" s="6"/>
      <c r="CZ192" s="6"/>
      <c r="DA192" s="6"/>
    </row>
    <row r="193" spans="1:105" x14ac:dyDescent="0.25">
      <c r="A193" s="1"/>
      <c r="B193" s="5"/>
      <c r="C193" s="5"/>
      <c r="D193" s="5"/>
      <c r="E193" s="5"/>
      <c r="F193" s="17"/>
      <c r="G193" s="5"/>
      <c r="H193" s="16"/>
      <c r="I193" s="5"/>
      <c r="J193" s="5"/>
      <c r="K193" s="5"/>
      <c r="L193" s="5"/>
      <c r="M193" s="5"/>
      <c r="N193" s="5"/>
      <c r="O193" s="5"/>
      <c r="P193" s="98"/>
      <c r="Q193" s="98"/>
      <c r="R193" s="98"/>
      <c r="S193" s="98"/>
      <c r="T193" s="98"/>
      <c r="U193" s="98"/>
      <c r="V193" s="98"/>
      <c r="W193" s="98"/>
      <c r="X193" s="98"/>
      <c r="Y193" s="98"/>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6"/>
      <c r="CY193" s="6"/>
      <c r="CZ193" s="6"/>
      <c r="DA193" s="6"/>
    </row>
    <row r="194" spans="1:105" x14ac:dyDescent="0.25">
      <c r="A194" s="1"/>
      <c r="B194" s="5"/>
      <c r="C194" s="5"/>
      <c r="D194" s="5"/>
      <c r="E194" s="5"/>
      <c r="F194" s="17"/>
      <c r="G194" s="5"/>
      <c r="H194" s="16"/>
      <c r="I194" s="5"/>
      <c r="J194" s="5"/>
      <c r="K194" s="5"/>
      <c r="L194" s="5"/>
      <c r="M194" s="5"/>
      <c r="N194" s="5"/>
      <c r="O194" s="5"/>
      <c r="P194" s="98"/>
      <c r="Q194" s="98"/>
      <c r="R194" s="98"/>
      <c r="S194" s="98"/>
      <c r="T194" s="98"/>
      <c r="U194" s="98"/>
      <c r="V194" s="98"/>
      <c r="W194" s="98"/>
      <c r="X194" s="98"/>
      <c r="Y194" s="98"/>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6"/>
      <c r="CY194" s="6"/>
      <c r="CZ194" s="6"/>
      <c r="DA194" s="6"/>
    </row>
    <row r="195" spans="1:105" x14ac:dyDescent="0.25">
      <c r="A195" s="1"/>
      <c r="B195" s="5"/>
      <c r="C195" s="5"/>
      <c r="D195" s="5"/>
      <c r="E195" s="5"/>
      <c r="F195" s="17"/>
      <c r="G195" s="5"/>
      <c r="H195" s="16"/>
      <c r="I195" s="5"/>
      <c r="J195" s="5"/>
      <c r="K195" s="5"/>
      <c r="L195" s="5"/>
      <c r="M195" s="5"/>
      <c r="N195" s="5"/>
      <c r="O195" s="5"/>
      <c r="P195" s="98"/>
      <c r="Q195" s="98"/>
      <c r="R195" s="98"/>
      <c r="S195" s="98"/>
      <c r="T195" s="98"/>
      <c r="U195" s="98"/>
      <c r="V195" s="98"/>
      <c r="W195" s="98"/>
      <c r="X195" s="98"/>
      <c r="Y195" s="98"/>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6"/>
      <c r="CY195" s="6"/>
      <c r="CZ195" s="6"/>
      <c r="DA195" s="6"/>
    </row>
    <row r="196" spans="1:105" x14ac:dyDescent="0.25">
      <c r="A196" s="1"/>
      <c r="B196" s="5"/>
      <c r="C196" s="5"/>
      <c r="D196" s="5"/>
      <c r="E196" s="5"/>
      <c r="F196" s="17"/>
      <c r="G196" s="5"/>
      <c r="H196" s="16"/>
      <c r="I196" s="5"/>
      <c r="J196" s="5"/>
      <c r="K196" s="5"/>
      <c r="L196" s="5"/>
      <c r="M196" s="5"/>
      <c r="N196" s="5"/>
      <c r="O196" s="5"/>
      <c r="P196" s="98"/>
      <c r="Q196" s="98"/>
      <c r="R196" s="98"/>
      <c r="S196" s="98"/>
      <c r="T196" s="98"/>
      <c r="U196" s="98"/>
      <c r="V196" s="98"/>
      <c r="W196" s="98"/>
      <c r="X196" s="98"/>
      <c r="Y196" s="98"/>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6"/>
      <c r="CY196" s="6"/>
      <c r="CZ196" s="6"/>
      <c r="DA196" s="6"/>
    </row>
    <row r="197" spans="1:105" x14ac:dyDescent="0.25">
      <c r="A197" s="1"/>
      <c r="B197" s="5"/>
      <c r="C197" s="5"/>
      <c r="D197" s="5"/>
      <c r="E197" s="5"/>
      <c r="F197" s="17"/>
      <c r="G197" s="5"/>
      <c r="H197" s="16"/>
      <c r="I197" s="5"/>
      <c r="J197" s="5"/>
      <c r="K197" s="5"/>
      <c r="L197" s="5"/>
      <c r="M197" s="5"/>
      <c r="N197" s="5"/>
      <c r="O197" s="5"/>
      <c r="P197" s="98"/>
      <c r="Q197" s="98"/>
      <c r="R197" s="98"/>
      <c r="S197" s="98"/>
      <c r="T197" s="98"/>
      <c r="U197" s="98"/>
      <c r="V197" s="98"/>
      <c r="W197" s="98"/>
      <c r="X197" s="98"/>
      <c r="Y197" s="98"/>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6"/>
      <c r="CY197" s="6"/>
      <c r="CZ197" s="6"/>
      <c r="DA197" s="6"/>
    </row>
    <row r="198" spans="1:105" x14ac:dyDescent="0.25">
      <c r="A198" s="1"/>
      <c r="B198" s="5"/>
      <c r="C198" s="5"/>
      <c r="D198" s="5"/>
      <c r="E198" s="5"/>
      <c r="F198" s="17"/>
      <c r="G198" s="5"/>
      <c r="H198" s="16"/>
      <c r="I198" s="5"/>
      <c r="J198" s="5"/>
      <c r="K198" s="5"/>
      <c r="L198" s="5"/>
      <c r="M198" s="5"/>
      <c r="N198" s="5"/>
      <c r="O198" s="5"/>
      <c r="P198" s="98"/>
      <c r="Q198" s="98"/>
      <c r="R198" s="98"/>
      <c r="S198" s="98"/>
      <c r="T198" s="98"/>
      <c r="U198" s="98"/>
      <c r="V198" s="98"/>
      <c r="W198" s="98"/>
      <c r="X198" s="98"/>
      <c r="Y198" s="98"/>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6"/>
      <c r="CY198" s="6"/>
      <c r="CZ198" s="6"/>
      <c r="DA198" s="6"/>
    </row>
    <row r="199" spans="1:105" x14ac:dyDescent="0.25">
      <c r="A199" s="1"/>
      <c r="B199" s="5"/>
      <c r="C199" s="5"/>
      <c r="D199" s="5"/>
      <c r="E199" s="5"/>
      <c r="F199" s="17"/>
      <c r="G199" s="5"/>
      <c r="H199" s="16"/>
      <c r="I199" s="5"/>
      <c r="J199" s="5"/>
      <c r="K199" s="5"/>
      <c r="L199" s="5"/>
      <c r="M199" s="5"/>
      <c r="N199" s="5"/>
      <c r="O199" s="5"/>
      <c r="P199" s="98"/>
      <c r="Q199" s="98"/>
      <c r="R199" s="98"/>
      <c r="S199" s="98"/>
      <c r="T199" s="98"/>
      <c r="U199" s="98"/>
      <c r="V199" s="98"/>
      <c r="W199" s="98"/>
      <c r="X199" s="98"/>
      <c r="Y199" s="98"/>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6"/>
      <c r="CY199" s="6"/>
      <c r="CZ199" s="6"/>
      <c r="DA199" s="6"/>
    </row>
    <row r="200" spans="1:105" x14ac:dyDescent="0.25">
      <c r="A200" s="1"/>
      <c r="B200" s="5"/>
      <c r="C200" s="5"/>
      <c r="D200" s="5"/>
      <c r="E200" s="5"/>
      <c r="F200" s="17"/>
      <c r="G200" s="5"/>
      <c r="H200" s="16"/>
      <c r="I200" s="5"/>
      <c r="J200" s="5"/>
      <c r="K200" s="5"/>
      <c r="L200" s="5"/>
      <c r="M200" s="5"/>
      <c r="N200" s="5"/>
      <c r="O200" s="5"/>
      <c r="P200" s="98"/>
      <c r="Q200" s="98"/>
      <c r="R200" s="98"/>
      <c r="S200" s="98"/>
      <c r="T200" s="98"/>
      <c r="U200" s="98"/>
      <c r="V200" s="98"/>
      <c r="W200" s="98"/>
      <c r="X200" s="98"/>
      <c r="Y200" s="98"/>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6"/>
      <c r="CY200" s="6"/>
      <c r="CZ200" s="6"/>
      <c r="DA200" s="6"/>
    </row>
    <row r="201" spans="1:105" x14ac:dyDescent="0.25">
      <c r="A201" s="1"/>
      <c r="B201" s="5"/>
      <c r="C201" s="5"/>
      <c r="D201" s="5"/>
      <c r="E201" s="5"/>
      <c r="F201" s="17"/>
      <c r="G201" s="5"/>
      <c r="H201" s="16"/>
      <c r="I201" s="5"/>
      <c r="J201" s="5"/>
      <c r="K201" s="5"/>
      <c r="L201" s="5"/>
      <c r="M201" s="5"/>
      <c r="N201" s="5"/>
      <c r="O201" s="5"/>
      <c r="P201" s="98"/>
      <c r="Q201" s="98"/>
      <c r="R201" s="98"/>
      <c r="S201" s="98"/>
      <c r="T201" s="98"/>
      <c r="U201" s="98"/>
      <c r="V201" s="98"/>
      <c r="W201" s="98"/>
      <c r="X201" s="98"/>
      <c r="Y201" s="98"/>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6"/>
      <c r="CY201" s="6"/>
      <c r="CZ201" s="6"/>
      <c r="DA201" s="6"/>
    </row>
    <row r="202" spans="1:105" x14ac:dyDescent="0.25">
      <c r="A202" s="1"/>
      <c r="B202" s="5"/>
      <c r="C202" s="5"/>
      <c r="D202" s="5"/>
      <c r="E202" s="5"/>
      <c r="F202" s="17"/>
      <c r="G202" s="5"/>
      <c r="H202" s="16"/>
      <c r="I202" s="5"/>
      <c r="J202" s="5"/>
      <c r="K202" s="5"/>
      <c r="L202" s="5"/>
      <c r="M202" s="5"/>
      <c r="N202" s="5"/>
      <c r="O202" s="5"/>
      <c r="P202" s="98"/>
      <c r="Q202" s="98"/>
      <c r="R202" s="98"/>
      <c r="S202" s="98"/>
      <c r="T202" s="98"/>
      <c r="U202" s="98"/>
      <c r="V202" s="98"/>
      <c r="W202" s="98"/>
      <c r="X202" s="98"/>
      <c r="Y202" s="98"/>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6"/>
      <c r="CY202" s="6"/>
      <c r="CZ202" s="6"/>
      <c r="DA202" s="6"/>
    </row>
    <row r="203" spans="1:105" x14ac:dyDescent="0.25">
      <c r="A203" s="1"/>
      <c r="B203" s="5"/>
      <c r="C203" s="5"/>
      <c r="D203" s="5"/>
      <c r="E203" s="5"/>
      <c r="F203" s="17"/>
      <c r="G203" s="5"/>
      <c r="H203" s="16"/>
      <c r="I203" s="5"/>
      <c r="J203" s="5"/>
      <c r="K203" s="5"/>
      <c r="L203" s="5"/>
      <c r="M203" s="5"/>
      <c r="N203" s="5"/>
      <c r="O203" s="5"/>
      <c r="P203" s="98"/>
      <c r="Q203" s="98"/>
      <c r="R203" s="98"/>
      <c r="S203" s="98"/>
      <c r="T203" s="98"/>
      <c r="U203" s="98"/>
      <c r="V203" s="98"/>
      <c r="W203" s="98"/>
      <c r="X203" s="98"/>
      <c r="Y203" s="98"/>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6"/>
      <c r="CY203" s="6"/>
      <c r="CZ203" s="6"/>
      <c r="DA203" s="6"/>
    </row>
    <row r="204" spans="1:105" x14ac:dyDescent="0.25">
      <c r="A204" s="1"/>
      <c r="B204" s="5"/>
      <c r="C204" s="5"/>
      <c r="D204" s="5"/>
      <c r="E204" s="5"/>
      <c r="F204" s="17"/>
      <c r="G204" s="5"/>
      <c r="H204" s="16"/>
      <c r="I204" s="5"/>
      <c r="J204" s="5"/>
      <c r="K204" s="5"/>
      <c r="L204" s="5"/>
      <c r="M204" s="5"/>
      <c r="N204" s="5"/>
      <c r="O204" s="5"/>
      <c r="P204" s="98"/>
      <c r="Q204" s="98"/>
      <c r="R204" s="98"/>
      <c r="S204" s="98"/>
      <c r="T204" s="98"/>
      <c r="U204" s="98"/>
      <c r="V204" s="98"/>
      <c r="W204" s="98"/>
      <c r="X204" s="98"/>
      <c r="Y204" s="98"/>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6"/>
      <c r="CY204" s="6"/>
      <c r="CZ204" s="6"/>
      <c r="DA204" s="6"/>
    </row>
    <row r="205" spans="1:105" x14ac:dyDescent="0.25">
      <c r="A205" s="1"/>
      <c r="B205" s="5"/>
      <c r="C205" s="5"/>
      <c r="D205" s="5"/>
      <c r="E205" s="5"/>
      <c r="F205" s="17"/>
      <c r="G205" s="5"/>
      <c r="H205" s="16"/>
      <c r="I205" s="5"/>
      <c r="J205" s="5"/>
      <c r="K205" s="5"/>
      <c r="L205" s="5"/>
      <c r="M205" s="5"/>
      <c r="N205" s="5"/>
      <c r="O205" s="5"/>
      <c r="P205" s="98"/>
      <c r="Q205" s="98"/>
      <c r="R205" s="98"/>
      <c r="S205" s="98"/>
      <c r="T205" s="98"/>
      <c r="U205" s="98"/>
      <c r="V205" s="98"/>
      <c r="W205" s="98"/>
      <c r="X205" s="98"/>
      <c r="Y205" s="98"/>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6"/>
      <c r="CY205" s="6"/>
      <c r="CZ205" s="6"/>
      <c r="DA205" s="6"/>
    </row>
    <row r="206" spans="1:105" x14ac:dyDescent="0.25">
      <c r="A206" s="1"/>
      <c r="B206" s="5"/>
      <c r="C206" s="5"/>
      <c r="D206" s="5"/>
      <c r="E206" s="5"/>
      <c r="F206" s="17"/>
      <c r="G206" s="5"/>
      <c r="H206" s="16"/>
      <c r="I206" s="5"/>
      <c r="J206" s="5"/>
      <c r="K206" s="5"/>
      <c r="L206" s="5"/>
      <c r="M206" s="5"/>
      <c r="N206" s="5"/>
      <c r="O206" s="5"/>
      <c r="P206" s="98"/>
      <c r="Q206" s="98"/>
      <c r="R206" s="98"/>
      <c r="S206" s="98"/>
      <c r="T206" s="98"/>
      <c r="U206" s="98"/>
      <c r="V206" s="98"/>
      <c r="W206" s="98"/>
      <c r="X206" s="98"/>
      <c r="Y206" s="98"/>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6"/>
      <c r="CY206" s="6"/>
      <c r="CZ206" s="6"/>
      <c r="DA206" s="6"/>
    </row>
    <row r="207" spans="1:105" x14ac:dyDescent="0.25">
      <c r="A207" s="1"/>
      <c r="B207" s="5"/>
      <c r="C207" s="5"/>
      <c r="D207" s="5"/>
      <c r="E207" s="5"/>
      <c r="F207" s="17"/>
      <c r="G207" s="5"/>
      <c r="H207" s="16"/>
      <c r="I207" s="5"/>
      <c r="J207" s="5"/>
      <c r="K207" s="5"/>
      <c r="L207" s="5"/>
      <c r="M207" s="5"/>
      <c r="N207" s="5"/>
      <c r="O207" s="5"/>
      <c r="P207" s="98"/>
      <c r="Q207" s="98"/>
      <c r="R207" s="98"/>
      <c r="S207" s="98"/>
      <c r="T207" s="98"/>
      <c r="U207" s="98"/>
      <c r="V207" s="98"/>
      <c r="W207" s="98"/>
      <c r="X207" s="98"/>
      <c r="Y207" s="98"/>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6"/>
      <c r="CY207" s="6"/>
      <c r="CZ207" s="6"/>
      <c r="DA207" s="6"/>
    </row>
    <row r="208" spans="1:105" x14ac:dyDescent="0.25">
      <c r="A208" s="1"/>
      <c r="B208" s="5"/>
      <c r="C208" s="5"/>
      <c r="D208" s="5"/>
      <c r="E208" s="5"/>
      <c r="F208" s="17"/>
      <c r="G208" s="5"/>
      <c r="H208" s="16"/>
      <c r="I208" s="5"/>
      <c r="J208" s="5"/>
      <c r="K208" s="5"/>
      <c r="L208" s="5"/>
      <c r="M208" s="5"/>
      <c r="N208" s="5"/>
      <c r="O208" s="5"/>
      <c r="P208" s="98"/>
      <c r="Q208" s="98"/>
      <c r="R208" s="98"/>
      <c r="S208" s="98"/>
      <c r="T208" s="98"/>
      <c r="U208" s="98"/>
      <c r="V208" s="98"/>
      <c r="W208" s="98"/>
      <c r="X208" s="98"/>
      <c r="Y208" s="98"/>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6"/>
      <c r="CY208" s="6"/>
      <c r="CZ208" s="6"/>
      <c r="DA208" s="6"/>
    </row>
    <row r="209" spans="1:105" x14ac:dyDescent="0.25">
      <c r="A209" s="1"/>
      <c r="B209" s="5"/>
      <c r="C209" s="5"/>
      <c r="D209" s="5"/>
      <c r="E209" s="5"/>
      <c r="F209" s="17"/>
      <c r="G209" s="5"/>
      <c r="H209" s="16"/>
      <c r="I209" s="5"/>
      <c r="J209" s="5"/>
      <c r="K209" s="5"/>
      <c r="L209" s="5"/>
      <c r="M209" s="5"/>
      <c r="N209" s="5"/>
      <c r="O209" s="5"/>
      <c r="P209" s="98"/>
      <c r="Q209" s="98"/>
      <c r="R209" s="98"/>
      <c r="S209" s="98"/>
      <c r="T209" s="98"/>
      <c r="U209" s="98"/>
      <c r="V209" s="98"/>
      <c r="W209" s="98"/>
      <c r="X209" s="98"/>
      <c r="Y209" s="98"/>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6"/>
      <c r="CY209" s="6"/>
      <c r="CZ209" s="6"/>
      <c r="DA209" s="6"/>
    </row>
    <row r="210" spans="1:105" x14ac:dyDescent="0.25">
      <c r="A210" s="1"/>
      <c r="B210" s="5"/>
      <c r="C210" s="5"/>
      <c r="D210" s="5"/>
      <c r="E210" s="5"/>
      <c r="F210" s="17"/>
      <c r="G210" s="5"/>
      <c r="H210" s="16"/>
      <c r="I210" s="5"/>
      <c r="J210" s="5"/>
      <c r="K210" s="5"/>
      <c r="L210" s="5"/>
      <c r="M210" s="5"/>
      <c r="N210" s="5"/>
      <c r="O210" s="5"/>
      <c r="P210" s="98"/>
      <c r="Q210" s="98"/>
      <c r="R210" s="98"/>
      <c r="S210" s="98"/>
      <c r="T210" s="98"/>
      <c r="U210" s="98"/>
      <c r="V210" s="98"/>
      <c r="W210" s="98"/>
      <c r="X210" s="98"/>
      <c r="Y210" s="98"/>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6"/>
      <c r="CY210" s="6"/>
      <c r="CZ210" s="6"/>
      <c r="DA210" s="6"/>
    </row>
    <row r="211" spans="1:105" x14ac:dyDescent="0.25">
      <c r="A211" s="1"/>
      <c r="B211" s="5"/>
      <c r="C211" s="5"/>
      <c r="D211" s="5"/>
      <c r="E211" s="5"/>
      <c r="F211" s="17"/>
      <c r="G211" s="5"/>
      <c r="H211" s="16"/>
      <c r="I211" s="5"/>
      <c r="J211" s="5"/>
      <c r="K211" s="5"/>
      <c r="L211" s="5"/>
      <c r="M211" s="5"/>
      <c r="N211" s="5"/>
      <c r="O211" s="5"/>
      <c r="P211" s="98"/>
      <c r="Q211" s="98"/>
      <c r="R211" s="98"/>
      <c r="S211" s="98"/>
      <c r="T211" s="98"/>
      <c r="U211" s="98"/>
      <c r="V211" s="98"/>
      <c r="W211" s="98"/>
      <c r="X211" s="98"/>
      <c r="Y211" s="98"/>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6"/>
      <c r="CY211" s="6"/>
      <c r="CZ211" s="6"/>
      <c r="DA211" s="6"/>
    </row>
    <row r="212" spans="1:105" x14ac:dyDescent="0.25">
      <c r="A212" s="1"/>
      <c r="B212" s="5"/>
      <c r="C212" s="5"/>
      <c r="D212" s="5"/>
      <c r="E212" s="5"/>
      <c r="F212" s="17"/>
      <c r="G212" s="5"/>
      <c r="H212" s="16"/>
      <c r="I212" s="5"/>
      <c r="J212" s="5"/>
      <c r="K212" s="5"/>
      <c r="L212" s="5"/>
      <c r="M212" s="5"/>
      <c r="N212" s="5"/>
      <c r="O212" s="5"/>
      <c r="P212" s="98"/>
      <c r="Q212" s="98"/>
      <c r="R212" s="98"/>
      <c r="S212" s="98"/>
      <c r="T212" s="98"/>
      <c r="U212" s="98"/>
      <c r="V212" s="98"/>
      <c r="W212" s="98"/>
      <c r="X212" s="98"/>
      <c r="Y212" s="98"/>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6"/>
      <c r="CY212" s="6"/>
      <c r="CZ212" s="6"/>
      <c r="DA212" s="6"/>
    </row>
    <row r="213" spans="1:105" x14ac:dyDescent="0.25">
      <c r="A213" s="1"/>
      <c r="B213" s="5"/>
      <c r="C213" s="5"/>
      <c r="D213" s="5"/>
      <c r="E213" s="5"/>
      <c r="F213" s="17"/>
      <c r="G213" s="5"/>
      <c r="H213" s="16"/>
      <c r="I213" s="5"/>
      <c r="J213" s="5"/>
      <c r="K213" s="5"/>
      <c r="L213" s="5"/>
      <c r="M213" s="5"/>
      <c r="N213" s="5"/>
      <c r="O213" s="5"/>
      <c r="P213" s="98"/>
      <c r="Q213" s="98"/>
      <c r="R213" s="98"/>
      <c r="S213" s="98"/>
      <c r="T213" s="98"/>
      <c r="U213" s="98"/>
      <c r="V213" s="98"/>
      <c r="W213" s="98"/>
      <c r="X213" s="98"/>
      <c r="Y213" s="98"/>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6"/>
      <c r="CY213" s="6"/>
      <c r="CZ213" s="6"/>
      <c r="DA213" s="6"/>
    </row>
    <row r="214" spans="1:105" x14ac:dyDescent="0.25">
      <c r="A214" s="1"/>
      <c r="B214" s="5"/>
      <c r="C214" s="5"/>
      <c r="D214" s="5"/>
      <c r="E214" s="5"/>
      <c r="F214" s="17"/>
      <c r="G214" s="5"/>
      <c r="H214" s="16"/>
      <c r="I214" s="5"/>
      <c r="J214" s="5"/>
      <c r="K214" s="5"/>
      <c r="L214" s="5"/>
      <c r="M214" s="5"/>
      <c r="N214" s="5"/>
      <c r="O214" s="5"/>
      <c r="P214" s="98"/>
      <c r="Q214" s="98"/>
      <c r="R214" s="98"/>
      <c r="S214" s="98"/>
      <c r="T214" s="98"/>
      <c r="U214" s="98"/>
      <c r="V214" s="98"/>
      <c r="W214" s="98"/>
      <c r="X214" s="98"/>
      <c r="Y214" s="98"/>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6"/>
      <c r="CY214" s="6"/>
      <c r="CZ214" s="6"/>
      <c r="DA214" s="6"/>
    </row>
    <row r="215" spans="1:105" x14ac:dyDescent="0.25">
      <c r="A215" s="1"/>
      <c r="B215" s="5"/>
      <c r="C215" s="5"/>
      <c r="D215" s="5"/>
      <c r="E215" s="5"/>
      <c r="F215" s="17"/>
      <c r="G215" s="5"/>
      <c r="H215" s="16"/>
      <c r="I215" s="5"/>
      <c r="J215" s="5"/>
      <c r="K215" s="5"/>
      <c r="L215" s="5"/>
      <c r="M215" s="5"/>
      <c r="N215" s="5"/>
      <c r="O215" s="5"/>
      <c r="P215" s="98"/>
      <c r="Q215" s="98"/>
      <c r="R215" s="98"/>
      <c r="S215" s="98"/>
      <c r="T215" s="98"/>
      <c r="U215" s="98"/>
      <c r="V215" s="98"/>
      <c r="W215" s="98"/>
      <c r="X215" s="98"/>
      <c r="Y215" s="98"/>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6"/>
      <c r="CY215" s="6"/>
      <c r="CZ215" s="6"/>
      <c r="DA215" s="6"/>
    </row>
    <row r="216" spans="1:105" x14ac:dyDescent="0.25">
      <c r="A216" s="1"/>
      <c r="B216" s="5"/>
      <c r="C216" s="5"/>
      <c r="D216" s="5"/>
      <c r="E216" s="5"/>
      <c r="F216" s="17"/>
      <c r="G216" s="5"/>
      <c r="H216" s="16"/>
      <c r="I216" s="5"/>
      <c r="J216" s="5"/>
      <c r="K216" s="5"/>
      <c r="L216" s="5"/>
      <c r="M216" s="5"/>
      <c r="N216" s="5"/>
      <c r="O216" s="5"/>
      <c r="P216" s="98"/>
      <c r="Q216" s="98"/>
      <c r="R216" s="98"/>
      <c r="S216" s="98"/>
      <c r="T216" s="98"/>
      <c r="U216" s="98"/>
      <c r="V216" s="98"/>
      <c r="W216" s="98"/>
      <c r="X216" s="98"/>
      <c r="Y216" s="98"/>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6"/>
      <c r="CY216" s="6"/>
      <c r="CZ216" s="6"/>
      <c r="DA216" s="6"/>
    </row>
    <row r="217" spans="1:105" x14ac:dyDescent="0.25">
      <c r="A217" s="1"/>
      <c r="B217" s="5"/>
      <c r="C217" s="5"/>
      <c r="D217" s="5"/>
      <c r="E217" s="5"/>
      <c r="F217" s="17"/>
      <c r="G217" s="5"/>
      <c r="H217" s="16"/>
      <c r="I217" s="5"/>
      <c r="J217" s="5"/>
      <c r="K217" s="5"/>
      <c r="L217" s="5"/>
      <c r="M217" s="5"/>
      <c r="N217" s="5"/>
      <c r="O217" s="5"/>
      <c r="P217" s="98"/>
      <c r="Q217" s="98"/>
      <c r="R217" s="98"/>
      <c r="S217" s="98"/>
      <c r="T217" s="98"/>
      <c r="U217" s="98"/>
      <c r="V217" s="98"/>
      <c r="W217" s="98"/>
      <c r="X217" s="98"/>
      <c r="Y217" s="98"/>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6"/>
      <c r="CY217" s="6"/>
      <c r="CZ217" s="6"/>
      <c r="DA217" s="6"/>
    </row>
    <row r="218" spans="1:105" x14ac:dyDescent="0.25">
      <c r="A218" s="1"/>
      <c r="B218" s="5"/>
      <c r="C218" s="5"/>
      <c r="D218" s="5"/>
      <c r="E218" s="5"/>
      <c r="F218" s="17"/>
      <c r="G218" s="5"/>
      <c r="H218" s="16"/>
      <c r="I218" s="5"/>
      <c r="J218" s="5"/>
      <c r="K218" s="5"/>
      <c r="L218" s="5"/>
      <c r="M218" s="5"/>
      <c r="N218" s="5"/>
      <c r="O218" s="5"/>
      <c r="P218" s="98"/>
      <c r="Q218" s="98"/>
      <c r="R218" s="98"/>
      <c r="S218" s="98"/>
      <c r="T218" s="98"/>
      <c r="U218" s="98"/>
      <c r="V218" s="98"/>
      <c r="W218" s="98"/>
      <c r="X218" s="98"/>
      <c r="Y218" s="98"/>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6"/>
      <c r="CY218" s="6"/>
      <c r="CZ218" s="6"/>
      <c r="DA218" s="6"/>
    </row>
    <row r="219" spans="1:105" x14ac:dyDescent="0.25">
      <c r="A219" s="1"/>
      <c r="B219" s="5"/>
      <c r="C219" s="5"/>
      <c r="D219" s="5"/>
      <c r="E219" s="5"/>
      <c r="F219" s="17"/>
      <c r="G219" s="5"/>
      <c r="H219" s="16"/>
      <c r="I219" s="5"/>
      <c r="J219" s="5"/>
      <c r="K219" s="5"/>
      <c r="L219" s="5"/>
      <c r="M219" s="5"/>
      <c r="N219" s="5"/>
      <c r="O219" s="5"/>
      <c r="P219" s="98"/>
      <c r="Q219" s="98"/>
      <c r="R219" s="98"/>
      <c r="S219" s="98"/>
      <c r="T219" s="98"/>
      <c r="U219" s="98"/>
      <c r="V219" s="98"/>
      <c r="W219" s="98"/>
      <c r="X219" s="98"/>
      <c r="Y219" s="98"/>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6"/>
      <c r="CY219" s="6"/>
      <c r="CZ219" s="6"/>
      <c r="DA219" s="6"/>
    </row>
    <row r="220" spans="1:105" x14ac:dyDescent="0.25">
      <c r="A220" s="1"/>
      <c r="B220" s="5"/>
      <c r="C220" s="5"/>
      <c r="D220" s="5"/>
      <c r="E220" s="5"/>
      <c r="F220" s="17"/>
      <c r="G220" s="5"/>
      <c r="H220" s="16"/>
      <c r="I220" s="5"/>
      <c r="J220" s="5"/>
      <c r="K220" s="5"/>
      <c r="L220" s="5"/>
      <c r="M220" s="5"/>
      <c r="N220" s="5"/>
      <c r="O220" s="5"/>
      <c r="P220" s="98"/>
      <c r="Q220" s="98"/>
      <c r="R220" s="98"/>
      <c r="S220" s="98"/>
      <c r="T220" s="98"/>
      <c r="U220" s="98"/>
      <c r="V220" s="98"/>
      <c r="W220" s="98"/>
      <c r="X220" s="98"/>
      <c r="Y220" s="98"/>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6"/>
      <c r="CY220" s="6"/>
      <c r="CZ220" s="6"/>
      <c r="DA220" s="6"/>
    </row>
    <row r="221" spans="1:105" x14ac:dyDescent="0.25">
      <c r="A221" s="1"/>
      <c r="B221" s="5"/>
      <c r="C221" s="5"/>
      <c r="D221" s="5"/>
      <c r="E221" s="5"/>
      <c r="F221" s="17"/>
      <c r="G221" s="5"/>
      <c r="H221" s="16"/>
      <c r="I221" s="5"/>
      <c r="J221" s="5"/>
      <c r="K221" s="5"/>
      <c r="L221" s="5"/>
      <c r="M221" s="5"/>
      <c r="N221" s="5"/>
      <c r="O221" s="5"/>
      <c r="P221" s="98"/>
      <c r="Q221" s="98"/>
      <c r="R221" s="98"/>
      <c r="S221" s="98"/>
      <c r="T221" s="98"/>
      <c r="U221" s="98"/>
      <c r="V221" s="98"/>
      <c r="W221" s="98"/>
      <c r="X221" s="98"/>
      <c r="Y221" s="98"/>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6"/>
      <c r="CY221" s="6"/>
      <c r="CZ221" s="6"/>
      <c r="DA221" s="6"/>
    </row>
    <row r="222" spans="1:105" x14ac:dyDescent="0.25">
      <c r="A222" s="1"/>
      <c r="B222" s="5"/>
      <c r="C222" s="5"/>
      <c r="D222" s="5"/>
      <c r="E222" s="5"/>
      <c r="F222" s="17"/>
      <c r="G222" s="5"/>
      <c r="H222" s="16"/>
      <c r="I222" s="5"/>
      <c r="J222" s="5"/>
      <c r="K222" s="5"/>
      <c r="L222" s="5"/>
      <c r="M222" s="5"/>
      <c r="N222" s="5"/>
      <c r="O222" s="5"/>
      <c r="P222" s="98"/>
      <c r="Q222" s="98"/>
      <c r="R222" s="98"/>
      <c r="S222" s="98"/>
      <c r="T222" s="98"/>
      <c r="U222" s="98"/>
      <c r="V222" s="98"/>
      <c r="W222" s="98"/>
      <c r="X222" s="98"/>
      <c r="Y222" s="98"/>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6"/>
      <c r="CY222" s="6"/>
      <c r="CZ222" s="6"/>
      <c r="DA222" s="6"/>
    </row>
    <row r="223" spans="1:105" x14ac:dyDescent="0.25">
      <c r="A223" s="1"/>
      <c r="B223" s="5"/>
      <c r="C223" s="5"/>
      <c r="D223" s="5"/>
      <c r="E223" s="5"/>
      <c r="F223" s="17"/>
      <c r="G223" s="5"/>
      <c r="H223" s="16"/>
      <c r="I223" s="5"/>
      <c r="J223" s="5"/>
      <c r="K223" s="5"/>
      <c r="L223" s="5"/>
      <c r="M223" s="5"/>
      <c r="N223" s="5"/>
      <c r="O223" s="5"/>
      <c r="P223" s="98"/>
      <c r="Q223" s="98"/>
      <c r="R223" s="98"/>
      <c r="S223" s="98"/>
      <c r="T223" s="98"/>
      <c r="U223" s="98"/>
      <c r="V223" s="98"/>
      <c r="W223" s="98"/>
      <c r="X223" s="98"/>
      <c r="Y223" s="98"/>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6"/>
      <c r="CY223" s="6"/>
      <c r="CZ223" s="6"/>
      <c r="DA223" s="6"/>
    </row>
    <row r="224" spans="1:105" x14ac:dyDescent="0.25">
      <c r="A224" s="1"/>
      <c r="B224" s="5"/>
      <c r="C224" s="5"/>
      <c r="D224" s="5"/>
      <c r="E224" s="5"/>
      <c r="F224" s="17"/>
      <c r="G224" s="5"/>
      <c r="H224" s="16"/>
      <c r="I224" s="5"/>
      <c r="J224" s="5"/>
      <c r="K224" s="5"/>
      <c r="L224" s="5"/>
      <c r="M224" s="5"/>
      <c r="N224" s="5"/>
      <c r="O224" s="5"/>
      <c r="P224" s="98"/>
      <c r="Q224" s="98"/>
      <c r="R224" s="98"/>
      <c r="S224" s="98"/>
      <c r="T224" s="98"/>
      <c r="U224" s="98"/>
      <c r="V224" s="98"/>
      <c r="W224" s="98"/>
      <c r="X224" s="98"/>
      <c r="Y224" s="98"/>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6"/>
      <c r="CY224" s="6"/>
      <c r="CZ224" s="6"/>
      <c r="DA224" s="6"/>
    </row>
    <row r="225" spans="1:105" x14ac:dyDescent="0.25">
      <c r="A225" s="1"/>
      <c r="B225" s="5"/>
      <c r="C225" s="5"/>
      <c r="D225" s="5"/>
      <c r="E225" s="5"/>
      <c r="F225" s="17"/>
      <c r="G225" s="5"/>
      <c r="H225" s="16"/>
      <c r="I225" s="5"/>
      <c r="J225" s="5"/>
      <c r="K225" s="5"/>
      <c r="L225" s="5"/>
      <c r="M225" s="5"/>
      <c r="N225" s="5"/>
      <c r="O225" s="5"/>
      <c r="P225" s="98"/>
      <c r="Q225" s="98"/>
      <c r="R225" s="98"/>
      <c r="S225" s="98"/>
      <c r="T225" s="98"/>
      <c r="U225" s="98"/>
      <c r="V225" s="98"/>
      <c r="W225" s="98"/>
      <c r="X225" s="98"/>
      <c r="Y225" s="98"/>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6"/>
      <c r="CY225" s="6"/>
      <c r="CZ225" s="6"/>
      <c r="DA225" s="6"/>
    </row>
    <row r="226" spans="1:105" x14ac:dyDescent="0.25">
      <c r="A226" s="1"/>
      <c r="B226" s="5"/>
      <c r="C226" s="5"/>
      <c r="D226" s="5"/>
      <c r="E226" s="5"/>
      <c r="F226" s="17"/>
      <c r="G226" s="5"/>
      <c r="H226" s="16"/>
      <c r="I226" s="5"/>
      <c r="J226" s="5"/>
      <c r="K226" s="5"/>
      <c r="L226" s="5"/>
      <c r="M226" s="5"/>
      <c r="N226" s="5"/>
      <c r="O226" s="5"/>
      <c r="P226" s="98"/>
      <c r="Q226" s="98"/>
      <c r="R226" s="98"/>
      <c r="S226" s="98"/>
      <c r="T226" s="98"/>
      <c r="U226" s="98"/>
      <c r="V226" s="98"/>
      <c r="W226" s="98"/>
      <c r="X226" s="98"/>
      <c r="Y226" s="98"/>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6"/>
      <c r="CY226" s="6"/>
      <c r="CZ226" s="6"/>
      <c r="DA226" s="6"/>
    </row>
    <row r="227" spans="1:105" x14ac:dyDescent="0.25">
      <c r="A227" s="1"/>
      <c r="B227" s="5"/>
      <c r="C227" s="5"/>
      <c r="D227" s="5"/>
      <c r="E227" s="5"/>
      <c r="F227" s="17"/>
      <c r="G227" s="5"/>
      <c r="H227" s="16"/>
      <c r="I227" s="5"/>
      <c r="J227" s="5"/>
      <c r="K227" s="5"/>
      <c r="L227" s="5"/>
      <c r="M227" s="5"/>
      <c r="N227" s="5"/>
      <c r="O227" s="5"/>
      <c r="P227" s="98"/>
      <c r="Q227" s="98"/>
      <c r="R227" s="98"/>
      <c r="S227" s="98"/>
      <c r="T227" s="98"/>
      <c r="U227" s="98"/>
      <c r="V227" s="98"/>
      <c r="W227" s="98"/>
      <c r="X227" s="98"/>
      <c r="Y227" s="98"/>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6"/>
      <c r="CY227" s="6"/>
      <c r="CZ227" s="6"/>
      <c r="DA227" s="6"/>
    </row>
    <row r="228" spans="1:105" x14ac:dyDescent="0.25">
      <c r="A228" s="1"/>
      <c r="B228" s="5"/>
      <c r="C228" s="5"/>
      <c r="D228" s="5"/>
      <c r="E228" s="5"/>
      <c r="F228" s="17"/>
      <c r="G228" s="5"/>
      <c r="H228" s="16"/>
      <c r="I228" s="5"/>
      <c r="J228" s="5"/>
      <c r="K228" s="5"/>
      <c r="L228" s="5"/>
      <c r="M228" s="5"/>
      <c r="N228" s="5"/>
      <c r="O228" s="5"/>
      <c r="P228" s="98"/>
      <c r="Q228" s="98"/>
      <c r="R228" s="98"/>
      <c r="S228" s="98"/>
      <c r="T228" s="98"/>
      <c r="U228" s="98"/>
      <c r="V228" s="98"/>
      <c r="W228" s="98"/>
      <c r="X228" s="98"/>
      <c r="Y228" s="98"/>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6"/>
      <c r="CY228" s="6"/>
      <c r="CZ228" s="6"/>
      <c r="DA228" s="6"/>
    </row>
    <row r="229" spans="1:105" x14ac:dyDescent="0.25">
      <c r="A229" s="1"/>
      <c r="B229" s="5"/>
      <c r="C229" s="5"/>
      <c r="D229" s="5"/>
      <c r="E229" s="5"/>
      <c r="F229" s="17"/>
      <c r="G229" s="5"/>
      <c r="H229" s="16"/>
      <c r="I229" s="5"/>
      <c r="J229" s="5"/>
      <c r="K229" s="5"/>
      <c r="L229" s="5"/>
      <c r="M229" s="5"/>
      <c r="N229" s="5"/>
      <c r="O229" s="5"/>
      <c r="P229" s="98"/>
      <c r="Q229" s="98"/>
      <c r="R229" s="98"/>
      <c r="S229" s="98"/>
      <c r="T229" s="98"/>
      <c r="U229" s="98"/>
      <c r="V229" s="98"/>
      <c r="W229" s="98"/>
      <c r="X229" s="98"/>
      <c r="Y229" s="98"/>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6"/>
      <c r="CY229" s="6"/>
      <c r="CZ229" s="6"/>
      <c r="DA229" s="6"/>
    </row>
    <row r="230" spans="1:105" x14ac:dyDescent="0.25">
      <c r="A230" s="1"/>
      <c r="B230" s="5"/>
      <c r="C230" s="5"/>
      <c r="D230" s="5"/>
      <c r="E230" s="5"/>
      <c r="F230" s="17"/>
      <c r="G230" s="5"/>
      <c r="H230" s="16"/>
      <c r="I230" s="5"/>
      <c r="J230" s="5"/>
      <c r="K230" s="5"/>
      <c r="L230" s="5"/>
      <c r="M230" s="5"/>
      <c r="N230" s="5"/>
      <c r="O230" s="5"/>
      <c r="P230" s="98"/>
      <c r="Q230" s="98"/>
      <c r="R230" s="98"/>
      <c r="S230" s="98"/>
      <c r="T230" s="98"/>
      <c r="U230" s="98"/>
      <c r="V230" s="98"/>
      <c r="W230" s="98"/>
      <c r="X230" s="98"/>
      <c r="Y230" s="98"/>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6"/>
      <c r="CY230" s="6"/>
      <c r="CZ230" s="6"/>
      <c r="DA230" s="6"/>
    </row>
    <row r="231" spans="1:105" x14ac:dyDescent="0.25">
      <c r="A231" s="1"/>
      <c r="B231" s="5"/>
      <c r="C231" s="5"/>
      <c r="D231" s="5"/>
      <c r="E231" s="5"/>
      <c r="F231" s="17"/>
      <c r="G231" s="5"/>
      <c r="H231" s="16"/>
      <c r="I231" s="5"/>
      <c r="J231" s="5"/>
      <c r="K231" s="5"/>
      <c r="L231" s="5"/>
      <c r="M231" s="5"/>
      <c r="N231" s="5"/>
      <c r="O231" s="5"/>
      <c r="P231" s="98"/>
      <c r="Q231" s="98"/>
      <c r="R231" s="98"/>
      <c r="S231" s="98"/>
      <c r="T231" s="98"/>
      <c r="U231" s="98"/>
      <c r="V231" s="98"/>
      <c r="W231" s="98"/>
      <c r="X231" s="98"/>
      <c r="Y231" s="98"/>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6"/>
      <c r="CY231" s="6"/>
      <c r="CZ231" s="6"/>
      <c r="DA231" s="6"/>
    </row>
    <row r="232" spans="1:105" x14ac:dyDescent="0.25">
      <c r="A232" s="1"/>
      <c r="B232" s="5"/>
      <c r="C232" s="5"/>
      <c r="D232" s="5"/>
      <c r="E232" s="5"/>
      <c r="F232" s="17"/>
      <c r="G232" s="5"/>
      <c r="H232" s="16"/>
      <c r="I232" s="5"/>
      <c r="J232" s="5"/>
      <c r="K232" s="5"/>
      <c r="L232" s="5"/>
      <c r="M232" s="5"/>
      <c r="N232" s="5"/>
      <c r="O232" s="5"/>
      <c r="P232" s="98"/>
      <c r="Q232" s="98"/>
      <c r="R232" s="98"/>
      <c r="S232" s="98"/>
      <c r="T232" s="98"/>
      <c r="U232" s="98"/>
      <c r="V232" s="98"/>
      <c r="W232" s="98"/>
      <c r="X232" s="98"/>
      <c r="Y232" s="98"/>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6"/>
      <c r="CY232" s="6"/>
      <c r="CZ232" s="6"/>
      <c r="DA232" s="6"/>
    </row>
    <row r="233" spans="1:105" x14ac:dyDescent="0.25">
      <c r="A233" s="1"/>
      <c r="B233" s="5"/>
      <c r="C233" s="5"/>
      <c r="D233" s="5"/>
      <c r="E233" s="5"/>
      <c r="F233" s="17"/>
      <c r="G233" s="5"/>
      <c r="H233" s="16"/>
      <c r="I233" s="5"/>
      <c r="J233" s="5"/>
      <c r="K233" s="5"/>
      <c r="L233" s="5"/>
      <c r="M233" s="5"/>
      <c r="N233" s="5"/>
      <c r="O233" s="5"/>
      <c r="P233" s="98"/>
      <c r="Q233" s="98"/>
      <c r="R233" s="98"/>
      <c r="S233" s="98"/>
      <c r="T233" s="98"/>
      <c r="U233" s="98"/>
      <c r="V233" s="98"/>
      <c r="W233" s="98"/>
      <c r="X233" s="98"/>
      <c r="Y233" s="98"/>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6"/>
      <c r="CY233" s="6"/>
      <c r="CZ233" s="6"/>
      <c r="DA233" s="6"/>
    </row>
    <row r="234" spans="1:105" x14ac:dyDescent="0.25">
      <c r="A234" s="1"/>
      <c r="B234" s="5"/>
      <c r="C234" s="5"/>
      <c r="D234" s="5"/>
      <c r="E234" s="5"/>
      <c r="F234" s="17"/>
      <c r="G234" s="5"/>
      <c r="H234" s="16"/>
      <c r="I234" s="5"/>
      <c r="J234" s="5"/>
      <c r="K234" s="5"/>
      <c r="L234" s="5"/>
      <c r="M234" s="5"/>
      <c r="N234" s="5"/>
      <c r="O234" s="5"/>
      <c r="P234" s="98"/>
      <c r="Q234" s="98"/>
      <c r="R234" s="98"/>
      <c r="S234" s="98"/>
      <c r="T234" s="98"/>
      <c r="U234" s="98"/>
      <c r="V234" s="98"/>
      <c r="W234" s="98"/>
      <c r="X234" s="98"/>
      <c r="Y234" s="98"/>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6"/>
      <c r="CY234" s="6"/>
      <c r="CZ234" s="6"/>
      <c r="DA234" s="6"/>
    </row>
    <row r="235" spans="1:105" x14ac:dyDescent="0.25">
      <c r="A235" s="1"/>
      <c r="B235" s="5"/>
      <c r="C235" s="5"/>
      <c r="D235" s="5"/>
      <c r="E235" s="5"/>
      <c r="F235" s="17"/>
      <c r="G235" s="5"/>
      <c r="H235" s="16"/>
      <c r="I235" s="5"/>
      <c r="J235" s="5"/>
      <c r="K235" s="5"/>
      <c r="L235" s="5"/>
      <c r="M235" s="5"/>
      <c r="N235" s="5"/>
      <c r="O235" s="5"/>
      <c r="P235" s="98"/>
      <c r="Q235" s="98"/>
      <c r="R235" s="98"/>
      <c r="S235" s="98"/>
      <c r="T235" s="98"/>
      <c r="U235" s="98"/>
      <c r="V235" s="98"/>
      <c r="W235" s="98"/>
      <c r="X235" s="98"/>
      <c r="Y235" s="98"/>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6"/>
      <c r="CY235" s="6"/>
      <c r="CZ235" s="6"/>
      <c r="DA235" s="6"/>
    </row>
    <row r="236" spans="1:105" x14ac:dyDescent="0.25">
      <c r="A236" s="1"/>
      <c r="B236" s="5"/>
      <c r="C236" s="5"/>
      <c r="D236" s="5"/>
      <c r="E236" s="5"/>
      <c r="F236" s="17"/>
      <c r="G236" s="5"/>
      <c r="H236" s="16"/>
      <c r="I236" s="5"/>
      <c r="J236" s="5"/>
      <c r="K236" s="5"/>
      <c r="L236" s="5"/>
      <c r="M236" s="5"/>
      <c r="N236" s="5"/>
      <c r="O236" s="5"/>
      <c r="P236" s="98"/>
      <c r="Q236" s="98"/>
      <c r="R236" s="98"/>
      <c r="S236" s="98"/>
      <c r="T236" s="98"/>
      <c r="U236" s="98"/>
      <c r="V236" s="98"/>
      <c r="W236" s="98"/>
      <c r="X236" s="98"/>
      <c r="Y236" s="98"/>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6"/>
      <c r="CY236" s="6"/>
      <c r="CZ236" s="6"/>
      <c r="DA236" s="6"/>
    </row>
    <row r="237" spans="1:105" x14ac:dyDescent="0.25">
      <c r="A237" s="1"/>
      <c r="B237" s="5"/>
      <c r="C237" s="5"/>
      <c r="D237" s="5"/>
      <c r="E237" s="5"/>
      <c r="F237" s="17"/>
      <c r="G237" s="5"/>
      <c r="H237" s="16"/>
      <c r="I237" s="5"/>
      <c r="J237" s="5"/>
      <c r="K237" s="5"/>
      <c r="L237" s="5"/>
      <c r="M237" s="5"/>
      <c r="N237" s="5"/>
      <c r="O237" s="5"/>
      <c r="P237" s="98"/>
      <c r="Q237" s="98"/>
      <c r="R237" s="98"/>
      <c r="S237" s="98"/>
      <c r="T237" s="98"/>
      <c r="U237" s="98"/>
      <c r="V237" s="98"/>
      <c r="W237" s="98"/>
      <c r="X237" s="98"/>
      <c r="Y237" s="98"/>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6"/>
      <c r="CY237" s="6"/>
      <c r="CZ237" s="6"/>
      <c r="DA237" s="6"/>
    </row>
    <row r="238" spans="1:105" x14ac:dyDescent="0.25">
      <c r="A238" s="1"/>
      <c r="B238" s="5"/>
      <c r="C238" s="5"/>
      <c r="D238" s="5"/>
      <c r="E238" s="5"/>
      <c r="F238" s="17"/>
      <c r="G238" s="5"/>
      <c r="H238" s="16"/>
      <c r="I238" s="5"/>
      <c r="J238" s="5"/>
      <c r="K238" s="5"/>
      <c r="L238" s="5"/>
      <c r="M238" s="5"/>
      <c r="N238" s="5"/>
      <c r="O238" s="5"/>
      <c r="P238" s="98"/>
      <c r="Q238" s="98"/>
      <c r="R238" s="98"/>
      <c r="S238" s="98"/>
      <c r="T238" s="98"/>
      <c r="U238" s="98"/>
      <c r="V238" s="98"/>
      <c r="W238" s="98"/>
      <c r="X238" s="98"/>
      <c r="Y238" s="98"/>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6"/>
      <c r="CY238" s="6"/>
      <c r="CZ238" s="6"/>
      <c r="DA238" s="6"/>
    </row>
    <row r="239" spans="1:105" x14ac:dyDescent="0.25">
      <c r="A239" s="1"/>
      <c r="B239" s="5"/>
      <c r="C239" s="5"/>
      <c r="D239" s="5"/>
      <c r="E239" s="5"/>
      <c r="F239" s="17"/>
      <c r="G239" s="5"/>
      <c r="H239" s="16"/>
      <c r="I239" s="5"/>
      <c r="J239" s="5"/>
      <c r="K239" s="5"/>
      <c r="L239" s="5"/>
      <c r="M239" s="5"/>
      <c r="N239" s="5"/>
      <c r="O239" s="5"/>
      <c r="P239" s="98"/>
      <c r="Q239" s="98"/>
      <c r="R239" s="98"/>
      <c r="S239" s="98"/>
      <c r="T239" s="98"/>
      <c r="U239" s="98"/>
      <c r="V239" s="98"/>
      <c r="W239" s="98"/>
      <c r="X239" s="98"/>
      <c r="Y239" s="98"/>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6"/>
      <c r="CY239" s="6"/>
      <c r="CZ239" s="6"/>
      <c r="DA239" s="6"/>
    </row>
    <row r="240" spans="1:105" x14ac:dyDescent="0.25">
      <c r="A240" s="1"/>
      <c r="B240" s="5"/>
      <c r="C240" s="5"/>
      <c r="D240" s="5"/>
      <c r="E240" s="5"/>
      <c r="F240" s="17"/>
      <c r="G240" s="5"/>
      <c r="H240" s="16"/>
      <c r="I240" s="5"/>
      <c r="J240" s="5"/>
      <c r="K240" s="5"/>
      <c r="L240" s="5"/>
      <c r="M240" s="5"/>
      <c r="N240" s="5"/>
      <c r="O240" s="5"/>
      <c r="P240" s="98"/>
      <c r="Q240" s="98"/>
      <c r="R240" s="98"/>
      <c r="S240" s="98"/>
      <c r="T240" s="98"/>
      <c r="U240" s="98"/>
      <c r="V240" s="98"/>
      <c r="W240" s="98"/>
      <c r="X240" s="98"/>
      <c r="Y240" s="98"/>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6"/>
      <c r="CY240" s="6"/>
      <c r="CZ240" s="6"/>
      <c r="DA240" s="6"/>
    </row>
    <row r="241" spans="1:105" x14ac:dyDescent="0.25">
      <c r="A241" s="1"/>
      <c r="B241" s="5"/>
      <c r="C241" s="5"/>
      <c r="D241" s="5"/>
      <c r="E241" s="5"/>
      <c r="F241" s="17"/>
      <c r="G241" s="5"/>
      <c r="H241" s="16"/>
      <c r="I241" s="5"/>
      <c r="J241" s="5"/>
      <c r="K241" s="5"/>
      <c r="L241" s="5"/>
      <c r="M241" s="5"/>
      <c r="N241" s="5"/>
      <c r="O241" s="5"/>
      <c r="P241" s="98"/>
      <c r="Q241" s="98"/>
      <c r="R241" s="98"/>
      <c r="S241" s="98"/>
      <c r="T241" s="98"/>
      <c r="U241" s="98"/>
      <c r="V241" s="98"/>
      <c r="W241" s="98"/>
      <c r="X241" s="98"/>
      <c r="Y241" s="98"/>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6"/>
      <c r="CY241" s="6"/>
      <c r="CZ241" s="6"/>
      <c r="DA241" s="6"/>
    </row>
    <row r="242" spans="1:105" x14ac:dyDescent="0.25">
      <c r="A242" s="1"/>
      <c r="B242" s="5"/>
      <c r="C242" s="5"/>
      <c r="D242" s="5"/>
      <c r="E242" s="5"/>
      <c r="F242" s="17"/>
      <c r="G242" s="5"/>
      <c r="H242" s="16"/>
      <c r="I242" s="5"/>
      <c r="J242" s="5"/>
      <c r="K242" s="5"/>
      <c r="L242" s="5"/>
      <c r="M242" s="5"/>
      <c r="N242" s="5"/>
      <c r="O242" s="5"/>
      <c r="P242" s="98"/>
      <c r="Q242" s="98"/>
      <c r="R242" s="98"/>
      <c r="S242" s="98"/>
      <c r="T242" s="98"/>
      <c r="U242" s="98"/>
      <c r="V242" s="98"/>
      <c r="W242" s="98"/>
      <c r="X242" s="98"/>
      <c r="Y242" s="98"/>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6"/>
      <c r="CY242" s="6"/>
      <c r="CZ242" s="6"/>
      <c r="DA242" s="6"/>
    </row>
    <row r="243" spans="1:105" x14ac:dyDescent="0.25">
      <c r="A243" s="1"/>
      <c r="B243" s="5"/>
      <c r="C243" s="5"/>
      <c r="D243" s="5"/>
      <c r="E243" s="5"/>
      <c r="F243" s="17"/>
      <c r="G243" s="5"/>
      <c r="H243" s="16"/>
      <c r="I243" s="5"/>
      <c r="J243" s="5"/>
      <c r="K243" s="5"/>
      <c r="L243" s="5"/>
      <c r="M243" s="5"/>
      <c r="N243" s="5"/>
      <c r="O243" s="5"/>
      <c r="P243" s="98"/>
      <c r="Q243" s="98"/>
      <c r="R243" s="98"/>
      <c r="S243" s="98"/>
      <c r="T243" s="98"/>
      <c r="U243" s="98"/>
      <c r="V243" s="98"/>
      <c r="W243" s="98"/>
      <c r="X243" s="98"/>
      <c r="Y243" s="98"/>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6"/>
      <c r="CY243" s="6"/>
      <c r="CZ243" s="6"/>
      <c r="DA243" s="6"/>
    </row>
    <row r="244" spans="1:105" x14ac:dyDescent="0.25">
      <c r="A244" s="1"/>
      <c r="B244" s="5"/>
      <c r="C244" s="5"/>
      <c r="D244" s="5"/>
      <c r="E244" s="5"/>
      <c r="F244" s="17"/>
      <c r="G244" s="5"/>
      <c r="H244" s="16"/>
      <c r="I244" s="5"/>
      <c r="J244" s="5"/>
      <c r="K244" s="5"/>
      <c r="L244" s="5"/>
      <c r="M244" s="5"/>
      <c r="N244" s="5"/>
      <c r="O244" s="5"/>
      <c r="P244" s="98"/>
      <c r="Q244" s="98"/>
      <c r="R244" s="98"/>
      <c r="S244" s="98"/>
      <c r="T244" s="98"/>
      <c r="U244" s="98"/>
      <c r="V244" s="98"/>
      <c r="W244" s="98"/>
      <c r="X244" s="98"/>
      <c r="Y244" s="98"/>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6"/>
      <c r="CY244" s="6"/>
      <c r="CZ244" s="6"/>
      <c r="DA244" s="6"/>
    </row>
    <row r="245" spans="1:105" x14ac:dyDescent="0.25">
      <c r="A245" s="1"/>
      <c r="B245" s="5"/>
      <c r="C245" s="5"/>
      <c r="D245" s="5"/>
      <c r="E245" s="5"/>
      <c r="F245" s="17"/>
      <c r="G245" s="5"/>
      <c r="H245" s="16"/>
      <c r="I245" s="5"/>
      <c r="J245" s="5"/>
      <c r="K245" s="5"/>
      <c r="L245" s="5"/>
      <c r="M245" s="5"/>
      <c r="N245" s="5"/>
      <c r="O245" s="5"/>
      <c r="P245" s="98"/>
      <c r="Q245" s="98"/>
      <c r="R245" s="98"/>
      <c r="S245" s="98"/>
      <c r="T245" s="98"/>
      <c r="U245" s="98"/>
      <c r="V245" s="98"/>
      <c r="W245" s="98"/>
      <c r="X245" s="98"/>
      <c r="Y245" s="98"/>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6"/>
      <c r="CY245" s="6"/>
      <c r="CZ245" s="6"/>
      <c r="DA245" s="6"/>
    </row>
    <row r="246" spans="1:105" x14ac:dyDescent="0.25">
      <c r="A246" s="1"/>
      <c r="B246" s="5"/>
      <c r="C246" s="5"/>
      <c r="D246" s="5"/>
      <c r="E246" s="5"/>
      <c r="F246" s="17"/>
      <c r="G246" s="5"/>
      <c r="H246" s="16"/>
      <c r="I246" s="5"/>
      <c r="J246" s="5"/>
      <c r="K246" s="5"/>
      <c r="L246" s="5"/>
      <c r="M246" s="5"/>
      <c r="N246" s="5"/>
      <c r="O246" s="5"/>
      <c r="P246" s="98"/>
      <c r="Q246" s="98"/>
      <c r="R246" s="98"/>
      <c r="S246" s="98"/>
      <c r="T246" s="98"/>
      <c r="U246" s="98"/>
      <c r="V246" s="98"/>
      <c r="W246" s="98"/>
      <c r="X246" s="98"/>
      <c r="Y246" s="98"/>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6"/>
      <c r="CY246" s="6"/>
      <c r="CZ246" s="6"/>
      <c r="DA246" s="6"/>
    </row>
    <row r="247" spans="1:105" x14ac:dyDescent="0.25">
      <c r="A247" s="1"/>
      <c r="B247" s="5"/>
      <c r="C247" s="5"/>
      <c r="D247" s="5"/>
      <c r="E247" s="5"/>
      <c r="F247" s="17"/>
      <c r="G247" s="5"/>
      <c r="H247" s="16"/>
      <c r="I247" s="5"/>
      <c r="J247" s="5"/>
      <c r="K247" s="5"/>
      <c r="L247" s="5"/>
      <c r="M247" s="5"/>
      <c r="N247" s="5"/>
      <c r="O247" s="5"/>
      <c r="P247" s="98"/>
      <c r="Q247" s="98"/>
      <c r="R247" s="98"/>
      <c r="S247" s="98"/>
      <c r="T247" s="98"/>
      <c r="U247" s="98"/>
      <c r="V247" s="98"/>
      <c r="W247" s="98"/>
      <c r="X247" s="98"/>
      <c r="Y247" s="98"/>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6"/>
      <c r="CY247" s="6"/>
      <c r="CZ247" s="6"/>
      <c r="DA247" s="6"/>
    </row>
    <row r="248" spans="1:105" x14ac:dyDescent="0.25">
      <c r="A248" s="1"/>
      <c r="B248" s="5"/>
      <c r="C248" s="5"/>
      <c r="D248" s="5"/>
      <c r="E248" s="5"/>
      <c r="F248" s="17"/>
      <c r="G248" s="5"/>
      <c r="H248" s="16"/>
      <c r="I248" s="5"/>
      <c r="J248" s="5"/>
      <c r="K248" s="5"/>
      <c r="L248" s="5"/>
      <c r="M248" s="5"/>
      <c r="N248" s="5"/>
      <c r="O248" s="5"/>
      <c r="P248" s="98"/>
      <c r="Q248" s="98"/>
      <c r="R248" s="98"/>
      <c r="S248" s="98"/>
      <c r="T248" s="98"/>
      <c r="U248" s="98"/>
      <c r="V248" s="98"/>
      <c r="W248" s="98"/>
      <c r="X248" s="98"/>
      <c r="Y248" s="98"/>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6"/>
      <c r="CY248" s="6"/>
      <c r="CZ248" s="6"/>
      <c r="DA248" s="6"/>
    </row>
    <row r="249" spans="1:105" x14ac:dyDescent="0.25">
      <c r="A249" s="1"/>
      <c r="B249" s="5"/>
      <c r="C249" s="5"/>
      <c r="D249" s="5"/>
      <c r="E249" s="5"/>
      <c r="F249" s="17"/>
      <c r="G249" s="5"/>
      <c r="H249" s="16"/>
      <c r="I249" s="5"/>
      <c r="J249" s="5"/>
      <c r="K249" s="5"/>
      <c r="L249" s="5"/>
      <c r="M249" s="5"/>
      <c r="N249" s="5"/>
      <c r="O249" s="5"/>
      <c r="P249" s="98"/>
      <c r="Q249" s="98"/>
      <c r="R249" s="98"/>
      <c r="S249" s="98"/>
      <c r="T249" s="98"/>
      <c r="U249" s="98"/>
      <c r="V249" s="98"/>
      <c r="W249" s="98"/>
      <c r="X249" s="98"/>
      <c r="Y249" s="98"/>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6"/>
      <c r="CY249" s="6"/>
      <c r="CZ249" s="6"/>
      <c r="DA249" s="6"/>
    </row>
    <row r="250" spans="1:105" x14ac:dyDescent="0.25">
      <c r="A250" s="1"/>
      <c r="B250" s="5"/>
      <c r="C250" s="5"/>
      <c r="D250" s="5"/>
      <c r="E250" s="5"/>
      <c r="F250" s="17"/>
      <c r="G250" s="5"/>
      <c r="H250" s="16"/>
      <c r="I250" s="5"/>
      <c r="J250" s="5"/>
      <c r="K250" s="5"/>
      <c r="L250" s="5"/>
      <c r="M250" s="5"/>
      <c r="N250" s="5"/>
      <c r="O250" s="5"/>
      <c r="P250" s="98"/>
      <c r="Q250" s="98"/>
      <c r="R250" s="98"/>
      <c r="S250" s="98"/>
      <c r="T250" s="98"/>
      <c r="U250" s="98"/>
      <c r="V250" s="98"/>
      <c r="W250" s="98"/>
      <c r="X250" s="98"/>
      <c r="Y250" s="98"/>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6"/>
      <c r="CY250" s="6"/>
      <c r="CZ250" s="6"/>
      <c r="DA250" s="6"/>
    </row>
    <row r="251" spans="1:105" x14ac:dyDescent="0.25">
      <c r="A251" s="1"/>
      <c r="B251" s="5"/>
      <c r="C251" s="5"/>
      <c r="D251" s="5"/>
      <c r="E251" s="5"/>
      <c r="F251" s="17"/>
      <c r="G251" s="5"/>
      <c r="H251" s="16"/>
      <c r="I251" s="5"/>
      <c r="J251" s="5"/>
      <c r="K251" s="5"/>
      <c r="L251" s="5"/>
      <c r="M251" s="5"/>
      <c r="N251" s="5"/>
      <c r="O251" s="5"/>
      <c r="P251" s="98"/>
      <c r="Q251" s="98"/>
      <c r="R251" s="98"/>
      <c r="S251" s="98"/>
      <c r="T251" s="98"/>
      <c r="U251" s="98"/>
      <c r="V251" s="98"/>
      <c r="W251" s="98"/>
      <c r="X251" s="98"/>
      <c r="Y251" s="98"/>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6"/>
      <c r="CY251" s="6"/>
      <c r="CZ251" s="6"/>
      <c r="DA251" s="6"/>
    </row>
    <row r="252" spans="1:105" x14ac:dyDescent="0.25">
      <c r="A252" s="1"/>
      <c r="B252" s="5"/>
      <c r="C252" s="5"/>
      <c r="D252" s="5"/>
      <c r="E252" s="5"/>
      <c r="F252" s="17"/>
      <c r="G252" s="5"/>
      <c r="H252" s="16"/>
      <c r="I252" s="5"/>
      <c r="J252" s="5"/>
      <c r="K252" s="5"/>
      <c r="L252" s="5"/>
      <c r="M252" s="5"/>
      <c r="N252" s="5"/>
      <c r="O252" s="5"/>
      <c r="P252" s="98"/>
      <c r="Q252" s="98"/>
      <c r="R252" s="98"/>
      <c r="S252" s="98"/>
      <c r="T252" s="98"/>
      <c r="U252" s="98"/>
      <c r="V252" s="98"/>
      <c r="W252" s="98"/>
      <c r="X252" s="98"/>
      <c r="Y252" s="98"/>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6"/>
      <c r="CY252" s="6"/>
      <c r="CZ252" s="6"/>
      <c r="DA252" s="6"/>
    </row>
    <row r="253" spans="1:105" x14ac:dyDescent="0.25">
      <c r="A253" s="1"/>
      <c r="B253" s="5"/>
      <c r="C253" s="5"/>
      <c r="D253" s="5"/>
      <c r="E253" s="5"/>
      <c r="F253" s="17"/>
      <c r="G253" s="5"/>
      <c r="H253" s="16"/>
      <c r="I253" s="5"/>
      <c r="J253" s="5"/>
      <c r="K253" s="5"/>
      <c r="L253" s="5"/>
      <c r="M253" s="5"/>
      <c r="N253" s="5"/>
      <c r="O253" s="5"/>
      <c r="P253" s="98"/>
      <c r="Q253" s="98"/>
      <c r="R253" s="98"/>
      <c r="S253" s="98"/>
      <c r="T253" s="98"/>
      <c r="U253" s="98"/>
      <c r="V253" s="98"/>
      <c r="W253" s="98"/>
      <c r="X253" s="98"/>
      <c r="Y253" s="98"/>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6"/>
      <c r="CY253" s="6"/>
      <c r="CZ253" s="6"/>
      <c r="DA253" s="6"/>
    </row>
    <row r="254" spans="1:105" x14ac:dyDescent="0.25">
      <c r="A254" s="1"/>
      <c r="B254" s="5"/>
      <c r="C254" s="5"/>
      <c r="D254" s="5"/>
      <c r="E254" s="5"/>
      <c r="F254" s="17"/>
      <c r="G254" s="5"/>
      <c r="H254" s="16"/>
      <c r="I254" s="5"/>
      <c r="J254" s="5"/>
      <c r="K254" s="5"/>
      <c r="L254" s="5"/>
      <c r="M254" s="5"/>
      <c r="N254" s="5"/>
      <c r="O254" s="5"/>
      <c r="P254" s="98"/>
      <c r="Q254" s="98"/>
      <c r="R254" s="98"/>
      <c r="S254" s="98"/>
      <c r="T254" s="98"/>
      <c r="U254" s="98"/>
      <c r="V254" s="98"/>
      <c r="W254" s="98"/>
      <c r="X254" s="98"/>
      <c r="Y254" s="98"/>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6"/>
      <c r="CY254" s="6"/>
      <c r="CZ254" s="6"/>
      <c r="DA254" s="6"/>
    </row>
    <row r="255" spans="1:105" x14ac:dyDescent="0.25">
      <c r="A255" s="1"/>
      <c r="B255" s="5"/>
      <c r="C255" s="5"/>
      <c r="D255" s="5"/>
      <c r="E255" s="5"/>
      <c r="F255" s="17"/>
      <c r="G255" s="5"/>
      <c r="H255" s="16"/>
      <c r="I255" s="5"/>
      <c r="J255" s="5"/>
      <c r="K255" s="5"/>
      <c r="L255" s="5"/>
      <c r="M255" s="5"/>
      <c r="N255" s="5"/>
      <c r="O255" s="5"/>
      <c r="P255" s="98"/>
      <c r="Q255" s="98"/>
      <c r="R255" s="98"/>
      <c r="S255" s="98"/>
      <c r="T255" s="98"/>
      <c r="U255" s="98"/>
      <c r="V255" s="98"/>
      <c r="W255" s="98"/>
      <c r="X255" s="98"/>
      <c r="Y255" s="98"/>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6"/>
      <c r="CY255" s="6"/>
      <c r="CZ255" s="6"/>
      <c r="DA255" s="6"/>
    </row>
    <row r="256" spans="1:105" x14ac:dyDescent="0.25">
      <c r="A256" s="1"/>
      <c r="B256" s="5"/>
      <c r="C256" s="5"/>
      <c r="D256" s="5"/>
      <c r="E256" s="5"/>
      <c r="F256" s="17"/>
      <c r="G256" s="5"/>
      <c r="H256" s="16"/>
      <c r="I256" s="5"/>
      <c r="J256" s="5"/>
      <c r="K256" s="5"/>
      <c r="L256" s="5"/>
      <c r="M256" s="5"/>
      <c r="N256" s="5"/>
      <c r="O256" s="5"/>
      <c r="P256" s="98"/>
      <c r="Q256" s="98"/>
      <c r="R256" s="98"/>
      <c r="S256" s="98"/>
      <c r="T256" s="98"/>
      <c r="U256" s="98"/>
      <c r="V256" s="98"/>
      <c r="W256" s="98"/>
      <c r="X256" s="98"/>
      <c r="Y256" s="98"/>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6"/>
      <c r="CY256" s="6"/>
      <c r="CZ256" s="6"/>
      <c r="DA256" s="6"/>
    </row>
    <row r="257" spans="1:105" x14ac:dyDescent="0.25">
      <c r="A257" s="1"/>
      <c r="B257" s="5"/>
      <c r="C257" s="5"/>
      <c r="D257" s="5"/>
      <c r="E257" s="5"/>
      <c r="F257" s="17"/>
      <c r="G257" s="5"/>
      <c r="H257" s="16"/>
      <c r="I257" s="5"/>
      <c r="J257" s="5"/>
      <c r="K257" s="5"/>
      <c r="L257" s="5"/>
      <c r="M257" s="5"/>
      <c r="N257" s="5"/>
      <c r="O257" s="5"/>
      <c r="P257" s="98"/>
      <c r="Q257" s="98"/>
      <c r="R257" s="98"/>
      <c r="S257" s="98"/>
      <c r="T257" s="98"/>
      <c r="U257" s="98"/>
      <c r="V257" s="98"/>
      <c r="W257" s="98"/>
      <c r="X257" s="98"/>
      <c r="Y257" s="98"/>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6"/>
      <c r="CY257" s="6"/>
      <c r="CZ257" s="6"/>
      <c r="DA257" s="6"/>
    </row>
    <row r="258" spans="1:105" x14ac:dyDescent="0.25">
      <c r="A258" s="1"/>
      <c r="B258" s="5"/>
      <c r="C258" s="5"/>
      <c r="D258" s="5"/>
      <c r="E258" s="5"/>
      <c r="F258" s="17"/>
      <c r="G258" s="5"/>
      <c r="H258" s="16"/>
      <c r="I258" s="5"/>
      <c r="J258" s="5"/>
      <c r="K258" s="5"/>
      <c r="L258" s="5"/>
      <c r="M258" s="5"/>
      <c r="N258" s="5"/>
      <c r="O258" s="5"/>
      <c r="P258" s="98"/>
      <c r="Q258" s="98"/>
      <c r="R258" s="98"/>
      <c r="S258" s="98"/>
      <c r="T258" s="98"/>
      <c r="U258" s="98"/>
      <c r="V258" s="98"/>
      <c r="W258" s="98"/>
      <c r="X258" s="98"/>
      <c r="Y258" s="98"/>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6"/>
      <c r="CY258" s="6"/>
      <c r="CZ258" s="6"/>
      <c r="DA258" s="6"/>
    </row>
    <row r="259" spans="1:105" x14ac:dyDescent="0.25">
      <c r="A259" s="1"/>
      <c r="B259" s="5"/>
      <c r="C259" s="5"/>
      <c r="D259" s="5"/>
      <c r="E259" s="5"/>
      <c r="F259" s="17"/>
      <c r="G259" s="5"/>
      <c r="H259" s="16"/>
      <c r="I259" s="5"/>
      <c r="J259" s="5"/>
      <c r="K259" s="5"/>
      <c r="L259" s="5"/>
      <c r="M259" s="5"/>
      <c r="N259" s="5"/>
      <c r="O259" s="5"/>
      <c r="P259" s="98"/>
      <c r="Q259" s="98"/>
      <c r="R259" s="98"/>
      <c r="S259" s="98"/>
      <c r="T259" s="98"/>
      <c r="U259" s="98"/>
      <c r="V259" s="98"/>
      <c r="W259" s="98"/>
      <c r="X259" s="98"/>
      <c r="Y259" s="98"/>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6"/>
      <c r="CY259" s="6"/>
      <c r="CZ259" s="6"/>
      <c r="DA259" s="6"/>
    </row>
    <row r="260" spans="1:105" x14ac:dyDescent="0.25">
      <c r="A260" s="1"/>
      <c r="B260" s="5"/>
      <c r="C260" s="5"/>
      <c r="D260" s="5"/>
      <c r="E260" s="5"/>
      <c r="F260" s="17"/>
      <c r="G260" s="5"/>
      <c r="H260" s="16"/>
      <c r="I260" s="5"/>
      <c r="J260" s="5"/>
      <c r="K260" s="5"/>
      <c r="L260" s="5"/>
      <c r="M260" s="5"/>
      <c r="N260" s="5"/>
      <c r="O260" s="5"/>
      <c r="P260" s="98"/>
      <c r="Q260" s="98"/>
      <c r="R260" s="98"/>
      <c r="S260" s="98"/>
      <c r="T260" s="98"/>
      <c r="U260" s="98"/>
      <c r="V260" s="98"/>
      <c r="W260" s="98"/>
      <c r="X260" s="98"/>
      <c r="Y260" s="98"/>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6"/>
      <c r="CY260" s="6"/>
      <c r="CZ260" s="6"/>
      <c r="DA260" s="6"/>
    </row>
    <row r="261" spans="1:105" x14ac:dyDescent="0.25">
      <c r="A261" s="1"/>
      <c r="B261" s="5"/>
      <c r="C261" s="5"/>
      <c r="D261" s="5"/>
      <c r="E261" s="5"/>
      <c r="F261" s="17"/>
      <c r="G261" s="5"/>
      <c r="H261" s="16"/>
      <c r="I261" s="5"/>
      <c r="J261" s="5"/>
      <c r="K261" s="5"/>
      <c r="L261" s="5"/>
      <c r="M261" s="5"/>
      <c r="N261" s="5"/>
      <c r="O261" s="5"/>
      <c r="P261" s="98"/>
      <c r="Q261" s="98"/>
      <c r="R261" s="98"/>
      <c r="S261" s="98"/>
      <c r="T261" s="98"/>
      <c r="U261" s="98"/>
      <c r="V261" s="98"/>
      <c r="W261" s="98"/>
      <c r="X261" s="98"/>
      <c r="Y261" s="98"/>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6"/>
      <c r="CY261" s="6"/>
      <c r="CZ261" s="6"/>
      <c r="DA261" s="6"/>
    </row>
    <row r="262" spans="1:105" x14ac:dyDescent="0.25">
      <c r="A262" s="1"/>
      <c r="B262" s="5"/>
      <c r="C262" s="5"/>
      <c r="D262" s="5"/>
      <c r="E262" s="5"/>
      <c r="F262" s="17"/>
      <c r="G262" s="5"/>
      <c r="H262" s="16"/>
      <c r="I262" s="5"/>
      <c r="J262" s="5"/>
      <c r="K262" s="5"/>
      <c r="L262" s="5"/>
      <c r="M262" s="5"/>
      <c r="N262" s="5"/>
      <c r="O262" s="5"/>
      <c r="P262" s="98"/>
      <c r="Q262" s="98"/>
      <c r="R262" s="98"/>
      <c r="S262" s="98"/>
      <c r="T262" s="98"/>
      <c r="U262" s="98"/>
      <c r="V262" s="98"/>
      <c r="W262" s="98"/>
      <c r="X262" s="98"/>
      <c r="Y262" s="98"/>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6"/>
      <c r="CY262" s="6"/>
      <c r="CZ262" s="6"/>
      <c r="DA262" s="6"/>
    </row>
    <row r="263" spans="1:105" x14ac:dyDescent="0.25">
      <c r="A263" s="1"/>
      <c r="B263" s="5"/>
      <c r="C263" s="5"/>
      <c r="D263" s="5"/>
      <c r="E263" s="5"/>
      <c r="F263" s="17"/>
      <c r="G263" s="5"/>
      <c r="H263" s="16"/>
      <c r="I263" s="5"/>
      <c r="J263" s="5"/>
      <c r="K263" s="5"/>
      <c r="L263" s="5"/>
      <c r="M263" s="5"/>
      <c r="N263" s="5"/>
      <c r="O263" s="5"/>
      <c r="P263" s="98"/>
      <c r="Q263" s="98"/>
      <c r="R263" s="98"/>
      <c r="S263" s="98"/>
      <c r="T263" s="98"/>
      <c r="U263" s="98"/>
      <c r="V263" s="98"/>
      <c r="W263" s="98"/>
      <c r="X263" s="98"/>
      <c r="Y263" s="98"/>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6"/>
      <c r="CY263" s="6"/>
      <c r="CZ263" s="6"/>
      <c r="DA263" s="6"/>
    </row>
    <row r="264" spans="1:105" x14ac:dyDescent="0.25">
      <c r="A264" s="1"/>
      <c r="B264" s="5"/>
      <c r="C264" s="5"/>
      <c r="D264" s="5"/>
      <c r="E264" s="5"/>
      <c r="F264" s="17"/>
      <c r="G264" s="5"/>
      <c r="H264" s="16"/>
      <c r="I264" s="5"/>
      <c r="J264" s="5"/>
      <c r="K264" s="5"/>
      <c r="L264" s="5"/>
      <c r="M264" s="5"/>
      <c r="N264" s="5"/>
      <c r="O264" s="5"/>
      <c r="P264" s="98"/>
      <c r="Q264" s="98"/>
      <c r="R264" s="98"/>
      <c r="S264" s="98"/>
      <c r="T264" s="98"/>
      <c r="U264" s="98"/>
      <c r="V264" s="98"/>
      <c r="W264" s="98"/>
      <c r="X264" s="98"/>
      <c r="Y264" s="98"/>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6"/>
      <c r="CY264" s="6"/>
      <c r="CZ264" s="6"/>
      <c r="DA264" s="6"/>
    </row>
    <row r="265" spans="1:105" x14ac:dyDescent="0.25">
      <c r="A265" s="1"/>
      <c r="B265" s="5"/>
      <c r="C265" s="5"/>
      <c r="D265" s="5"/>
      <c r="E265" s="5"/>
      <c r="F265" s="17"/>
      <c r="G265" s="5"/>
      <c r="H265" s="16"/>
      <c r="I265" s="5"/>
      <c r="J265" s="5"/>
      <c r="K265" s="5"/>
      <c r="L265" s="5"/>
      <c r="M265" s="5"/>
      <c r="N265" s="5"/>
      <c r="O265" s="5"/>
      <c r="P265" s="98"/>
      <c r="Q265" s="98"/>
      <c r="R265" s="98"/>
      <c r="S265" s="98"/>
      <c r="T265" s="98"/>
      <c r="U265" s="98"/>
      <c r="V265" s="98"/>
      <c r="W265" s="98"/>
      <c r="X265" s="98"/>
      <c r="Y265" s="98"/>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6"/>
      <c r="CY265" s="6"/>
      <c r="CZ265" s="6"/>
      <c r="DA265" s="6"/>
    </row>
    <row r="266" spans="1:105" x14ac:dyDescent="0.25">
      <c r="A266" s="1"/>
      <c r="B266" s="5"/>
      <c r="C266" s="5"/>
      <c r="D266" s="5"/>
      <c r="E266" s="5"/>
      <c r="F266" s="17"/>
      <c r="G266" s="5"/>
      <c r="H266" s="16"/>
      <c r="I266" s="5"/>
      <c r="J266" s="5"/>
      <c r="K266" s="5"/>
      <c r="L266" s="5"/>
      <c r="M266" s="5"/>
      <c r="N266" s="5"/>
      <c r="O266" s="5"/>
      <c r="P266" s="98"/>
      <c r="Q266" s="98"/>
      <c r="R266" s="98"/>
      <c r="S266" s="98"/>
      <c r="T266" s="98"/>
      <c r="U266" s="98"/>
      <c r="V266" s="98"/>
      <c r="W266" s="98"/>
      <c r="X266" s="98"/>
      <c r="Y266" s="98"/>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6"/>
      <c r="CY266" s="6"/>
      <c r="CZ266" s="6"/>
      <c r="DA266" s="6"/>
    </row>
    <row r="267" spans="1:105" x14ac:dyDescent="0.25">
      <c r="A267" s="1"/>
      <c r="B267" s="5"/>
      <c r="C267" s="5"/>
      <c r="D267" s="5"/>
      <c r="E267" s="5"/>
      <c r="F267" s="17"/>
      <c r="G267" s="5"/>
      <c r="H267" s="16"/>
      <c r="I267" s="5"/>
      <c r="J267" s="5"/>
      <c r="K267" s="5"/>
      <c r="L267" s="5"/>
      <c r="M267" s="5"/>
      <c r="N267" s="5"/>
      <c r="O267" s="5"/>
      <c r="P267" s="98"/>
      <c r="Q267" s="98"/>
      <c r="R267" s="98"/>
      <c r="S267" s="98"/>
      <c r="T267" s="98"/>
      <c r="U267" s="98"/>
      <c r="V267" s="98"/>
      <c r="W267" s="98"/>
      <c r="X267" s="98"/>
      <c r="Y267" s="98"/>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6"/>
      <c r="CY267" s="6"/>
      <c r="CZ267" s="6"/>
      <c r="DA267" s="6"/>
    </row>
    <row r="268" spans="1:105" x14ac:dyDescent="0.25">
      <c r="A268" s="1"/>
      <c r="B268" s="5"/>
      <c r="C268" s="5"/>
      <c r="D268" s="5"/>
      <c r="E268" s="5"/>
      <c r="F268" s="17"/>
      <c r="G268" s="5"/>
      <c r="H268" s="16"/>
      <c r="I268" s="5"/>
      <c r="J268" s="5"/>
      <c r="K268" s="5"/>
      <c r="L268" s="5"/>
      <c r="M268" s="5"/>
      <c r="N268" s="5"/>
      <c r="O268" s="5"/>
      <c r="P268" s="98"/>
      <c r="Q268" s="98"/>
      <c r="R268" s="98"/>
      <c r="S268" s="98"/>
      <c r="T268" s="98"/>
      <c r="U268" s="98"/>
      <c r="V268" s="98"/>
      <c r="W268" s="98"/>
      <c r="X268" s="98"/>
      <c r="Y268" s="98"/>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6"/>
      <c r="CY268" s="6"/>
      <c r="CZ268" s="6"/>
      <c r="DA268" s="6"/>
    </row>
    <row r="269" spans="1:105" x14ac:dyDescent="0.25">
      <c r="A269" s="1"/>
      <c r="B269" s="5"/>
      <c r="C269" s="5"/>
      <c r="D269" s="5"/>
      <c r="E269" s="5"/>
      <c r="F269" s="17"/>
      <c r="G269" s="5"/>
      <c r="H269" s="16"/>
      <c r="I269" s="5"/>
      <c r="J269" s="5"/>
      <c r="K269" s="5"/>
      <c r="L269" s="5"/>
      <c r="M269" s="5"/>
      <c r="N269" s="5"/>
      <c r="O269" s="5"/>
      <c r="P269" s="98"/>
      <c r="Q269" s="98"/>
      <c r="R269" s="98"/>
      <c r="S269" s="98"/>
      <c r="T269" s="98"/>
      <c r="U269" s="98"/>
      <c r="V269" s="98"/>
      <c r="W269" s="98"/>
      <c r="X269" s="98"/>
      <c r="Y269" s="98"/>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6"/>
      <c r="CY269" s="6"/>
      <c r="CZ269" s="6"/>
      <c r="DA269" s="6"/>
    </row>
    <row r="270" spans="1:105" x14ac:dyDescent="0.25">
      <c r="A270" s="1"/>
      <c r="B270" s="5"/>
      <c r="C270" s="5"/>
      <c r="D270" s="5"/>
      <c r="E270" s="5"/>
      <c r="F270" s="17"/>
      <c r="G270" s="5"/>
      <c r="H270" s="16"/>
      <c r="I270" s="5"/>
      <c r="J270" s="5"/>
      <c r="K270" s="5"/>
      <c r="L270" s="5"/>
      <c r="M270" s="5"/>
      <c r="N270" s="5"/>
      <c r="O270" s="5"/>
      <c r="P270" s="98"/>
      <c r="Q270" s="98"/>
      <c r="R270" s="98"/>
      <c r="S270" s="98"/>
      <c r="T270" s="98"/>
      <c r="U270" s="98"/>
      <c r="V270" s="98"/>
      <c r="W270" s="98"/>
      <c r="X270" s="98"/>
      <c r="Y270" s="98"/>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6"/>
      <c r="CY270" s="6"/>
      <c r="CZ270" s="6"/>
      <c r="DA270" s="6"/>
    </row>
    <row r="271" spans="1:105" x14ac:dyDescent="0.25">
      <c r="A271" s="1"/>
      <c r="B271" s="5"/>
      <c r="C271" s="5"/>
      <c r="D271" s="5"/>
      <c r="E271" s="5"/>
      <c r="F271" s="17"/>
      <c r="G271" s="5"/>
      <c r="H271" s="16"/>
      <c r="I271" s="5"/>
      <c r="J271" s="5"/>
      <c r="K271" s="5"/>
      <c r="L271" s="5"/>
      <c r="M271" s="5"/>
      <c r="N271" s="5"/>
      <c r="O271" s="5"/>
      <c r="P271" s="98"/>
      <c r="Q271" s="98"/>
      <c r="R271" s="98"/>
      <c r="S271" s="98"/>
      <c r="T271" s="98"/>
      <c r="U271" s="98"/>
      <c r="V271" s="98"/>
      <c r="W271" s="98"/>
      <c r="X271" s="98"/>
      <c r="Y271" s="98"/>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6"/>
      <c r="CY271" s="6"/>
      <c r="CZ271" s="6"/>
      <c r="DA271" s="6"/>
    </row>
    <row r="272" spans="1:105" x14ac:dyDescent="0.25">
      <c r="A272" s="1"/>
      <c r="B272" s="5"/>
      <c r="C272" s="5"/>
      <c r="D272" s="5"/>
      <c r="E272" s="5"/>
      <c r="F272" s="17"/>
      <c r="G272" s="5"/>
      <c r="H272" s="16"/>
      <c r="I272" s="5"/>
      <c r="J272" s="5"/>
      <c r="K272" s="5"/>
      <c r="L272" s="5"/>
      <c r="M272" s="5"/>
      <c r="N272" s="5"/>
      <c r="O272" s="5"/>
      <c r="P272" s="98"/>
      <c r="Q272" s="98"/>
      <c r="R272" s="98"/>
      <c r="S272" s="98"/>
      <c r="T272" s="98"/>
      <c r="U272" s="98"/>
      <c r="V272" s="98"/>
      <c r="W272" s="98"/>
      <c r="X272" s="98"/>
      <c r="Y272" s="98"/>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6"/>
      <c r="CY272" s="6"/>
      <c r="CZ272" s="6"/>
      <c r="DA272" s="6"/>
    </row>
    <row r="273" spans="1:105" x14ac:dyDescent="0.25">
      <c r="A273" s="1"/>
      <c r="B273" s="5"/>
      <c r="C273" s="5"/>
      <c r="D273" s="5"/>
      <c r="E273" s="5"/>
      <c r="F273" s="17"/>
      <c r="G273" s="5"/>
      <c r="H273" s="16"/>
      <c r="I273" s="5"/>
      <c r="J273" s="5"/>
      <c r="K273" s="5"/>
      <c r="L273" s="5"/>
      <c r="M273" s="5"/>
      <c r="N273" s="5"/>
      <c r="O273" s="5"/>
      <c r="P273" s="98"/>
      <c r="Q273" s="98"/>
      <c r="R273" s="98"/>
      <c r="S273" s="98"/>
      <c r="T273" s="98"/>
      <c r="U273" s="98"/>
      <c r="V273" s="98"/>
      <c r="W273" s="98"/>
      <c r="X273" s="98"/>
      <c r="Y273" s="98"/>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6"/>
      <c r="CY273" s="6"/>
      <c r="CZ273" s="6"/>
      <c r="DA273" s="6"/>
    </row>
    <row r="274" spans="1:105" x14ac:dyDescent="0.25">
      <c r="A274" s="1"/>
      <c r="B274" s="5"/>
      <c r="C274" s="5"/>
      <c r="D274" s="5"/>
      <c r="E274" s="5"/>
      <c r="F274" s="17"/>
      <c r="G274" s="5"/>
      <c r="H274" s="16"/>
      <c r="I274" s="5"/>
      <c r="J274" s="5"/>
      <c r="K274" s="5"/>
      <c r="L274" s="5"/>
      <c r="M274" s="5"/>
      <c r="N274" s="5"/>
      <c r="O274" s="5"/>
      <c r="P274" s="98"/>
      <c r="Q274" s="98"/>
      <c r="R274" s="98"/>
      <c r="S274" s="98"/>
      <c r="T274" s="98"/>
      <c r="U274" s="98"/>
      <c r="V274" s="98"/>
      <c r="W274" s="98"/>
      <c r="X274" s="98"/>
      <c r="Y274" s="98"/>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6"/>
      <c r="CY274" s="6"/>
      <c r="CZ274" s="6"/>
      <c r="DA274" s="6"/>
    </row>
    <row r="275" spans="1:105" x14ac:dyDescent="0.25">
      <c r="A275" s="1"/>
      <c r="B275" s="5"/>
      <c r="C275" s="5"/>
      <c r="D275" s="5"/>
      <c r="E275" s="5"/>
      <c r="F275" s="17"/>
      <c r="G275" s="5"/>
      <c r="H275" s="16"/>
      <c r="I275" s="5"/>
      <c r="J275" s="5"/>
      <c r="K275" s="5"/>
      <c r="L275" s="5"/>
      <c r="M275" s="5"/>
      <c r="N275" s="5"/>
      <c r="O275" s="5"/>
      <c r="P275" s="98"/>
      <c r="Q275" s="98"/>
      <c r="R275" s="98"/>
      <c r="S275" s="98"/>
      <c r="T275" s="98"/>
      <c r="U275" s="98"/>
      <c r="V275" s="98"/>
      <c r="W275" s="98"/>
      <c r="X275" s="98"/>
      <c r="Y275" s="98"/>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6"/>
      <c r="CY275" s="6"/>
      <c r="CZ275" s="6"/>
      <c r="DA275" s="6"/>
    </row>
    <row r="276" spans="1:105" x14ac:dyDescent="0.25">
      <c r="A276" s="1"/>
      <c r="B276" s="5"/>
      <c r="C276" s="5"/>
      <c r="D276" s="5"/>
      <c r="E276" s="5"/>
      <c r="F276" s="17"/>
      <c r="G276" s="5"/>
      <c r="H276" s="16"/>
      <c r="I276" s="5"/>
      <c r="J276" s="5"/>
      <c r="K276" s="5"/>
      <c r="L276" s="5"/>
      <c r="M276" s="5"/>
      <c r="N276" s="5"/>
      <c r="O276" s="5"/>
      <c r="P276" s="98"/>
      <c r="Q276" s="98"/>
      <c r="R276" s="98"/>
      <c r="S276" s="98"/>
      <c r="T276" s="98"/>
      <c r="U276" s="98"/>
      <c r="V276" s="98"/>
      <c r="W276" s="98"/>
      <c r="X276" s="98"/>
      <c r="Y276" s="98"/>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6"/>
      <c r="CY276" s="6"/>
      <c r="CZ276" s="6"/>
      <c r="DA276" s="6"/>
    </row>
    <row r="277" spans="1:105" x14ac:dyDescent="0.25">
      <c r="A277" s="1"/>
      <c r="B277" s="5"/>
      <c r="C277" s="5"/>
      <c r="D277" s="5"/>
      <c r="E277" s="5"/>
      <c r="F277" s="17"/>
      <c r="G277" s="5"/>
      <c r="H277" s="16"/>
      <c r="I277" s="5"/>
      <c r="J277" s="5"/>
      <c r="K277" s="5"/>
      <c r="L277" s="5"/>
      <c r="M277" s="5"/>
      <c r="N277" s="5"/>
      <c r="O277" s="5"/>
      <c r="P277" s="98"/>
      <c r="Q277" s="98"/>
      <c r="R277" s="98"/>
      <c r="S277" s="98"/>
      <c r="T277" s="98"/>
      <c r="U277" s="98"/>
      <c r="V277" s="98"/>
      <c r="W277" s="98"/>
      <c r="X277" s="98"/>
      <c r="Y277" s="98"/>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6"/>
      <c r="CY277" s="6"/>
      <c r="CZ277" s="6"/>
      <c r="DA277" s="6"/>
    </row>
    <row r="278" spans="1:105" x14ac:dyDescent="0.25">
      <c r="A278" s="1"/>
      <c r="B278" s="5"/>
      <c r="C278" s="5"/>
      <c r="D278" s="5"/>
      <c r="E278" s="5"/>
      <c r="F278" s="17"/>
      <c r="G278" s="5"/>
      <c r="H278" s="16"/>
      <c r="I278" s="5"/>
      <c r="J278" s="5"/>
      <c r="K278" s="5"/>
      <c r="L278" s="5"/>
      <c r="M278" s="5"/>
      <c r="N278" s="5"/>
      <c r="O278" s="5"/>
      <c r="P278" s="98"/>
      <c r="Q278" s="98"/>
      <c r="R278" s="98"/>
      <c r="S278" s="98"/>
      <c r="T278" s="98"/>
      <c r="U278" s="98"/>
      <c r="V278" s="98"/>
      <c r="W278" s="98"/>
      <c r="X278" s="98"/>
      <c r="Y278" s="98"/>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6"/>
      <c r="CY278" s="6"/>
      <c r="CZ278" s="6"/>
      <c r="DA278" s="6"/>
    </row>
    <row r="279" spans="1:105" x14ac:dyDescent="0.25">
      <c r="A279" s="1"/>
      <c r="B279" s="5"/>
      <c r="C279" s="5"/>
      <c r="D279" s="5"/>
      <c r="E279" s="5"/>
      <c r="F279" s="17"/>
      <c r="G279" s="5"/>
      <c r="H279" s="16"/>
      <c r="I279" s="5"/>
      <c r="J279" s="5"/>
      <c r="K279" s="5"/>
      <c r="L279" s="5"/>
      <c r="M279" s="5"/>
      <c r="N279" s="5"/>
      <c r="O279" s="5"/>
      <c r="P279" s="98"/>
      <c r="Q279" s="98"/>
      <c r="R279" s="98"/>
      <c r="S279" s="98"/>
      <c r="T279" s="98"/>
      <c r="U279" s="98"/>
      <c r="V279" s="98"/>
      <c r="W279" s="98"/>
      <c r="X279" s="98"/>
      <c r="Y279" s="98"/>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6"/>
      <c r="CY279" s="6"/>
      <c r="CZ279" s="6"/>
      <c r="DA279" s="6"/>
    </row>
    <row r="280" spans="1:105" x14ac:dyDescent="0.25">
      <c r="A280" s="1"/>
      <c r="B280" s="5"/>
      <c r="C280" s="5"/>
      <c r="D280" s="5"/>
      <c r="E280" s="5"/>
      <c r="F280" s="17"/>
      <c r="G280" s="5"/>
      <c r="H280" s="16"/>
      <c r="I280" s="5"/>
      <c r="J280" s="5"/>
      <c r="K280" s="5"/>
      <c r="L280" s="5"/>
      <c r="M280" s="5"/>
      <c r="N280" s="5"/>
      <c r="O280" s="5"/>
      <c r="P280" s="98"/>
      <c r="Q280" s="98"/>
      <c r="R280" s="98"/>
      <c r="S280" s="98"/>
      <c r="T280" s="98"/>
      <c r="U280" s="98"/>
      <c r="V280" s="98"/>
      <c r="W280" s="98"/>
      <c r="X280" s="98"/>
      <c r="Y280" s="98"/>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6"/>
      <c r="CY280" s="6"/>
      <c r="CZ280" s="6"/>
      <c r="DA280" s="6"/>
    </row>
    <row r="281" spans="1:105" x14ac:dyDescent="0.25">
      <c r="A281" s="1"/>
      <c r="B281" s="5"/>
      <c r="C281" s="5"/>
      <c r="D281" s="5"/>
      <c r="E281" s="5"/>
      <c r="F281" s="17"/>
      <c r="G281" s="5"/>
      <c r="H281" s="16"/>
      <c r="I281" s="5"/>
      <c r="J281" s="5"/>
      <c r="K281" s="5"/>
      <c r="L281" s="5"/>
      <c r="M281" s="5"/>
      <c r="N281" s="5"/>
      <c r="O281" s="5"/>
      <c r="P281" s="98"/>
      <c r="Q281" s="98"/>
      <c r="R281" s="98"/>
      <c r="S281" s="98"/>
      <c r="T281" s="98"/>
      <c r="U281" s="98"/>
      <c r="V281" s="98"/>
      <c r="W281" s="98"/>
      <c r="X281" s="98"/>
      <c r="Y281" s="98"/>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6"/>
      <c r="CY281" s="6"/>
      <c r="CZ281" s="6"/>
      <c r="DA281" s="6"/>
    </row>
    <row r="282" spans="1:105" x14ac:dyDescent="0.25">
      <c r="A282" s="1"/>
      <c r="B282" s="5"/>
      <c r="C282" s="5"/>
      <c r="D282" s="5"/>
      <c r="E282" s="5"/>
      <c r="F282" s="17"/>
      <c r="G282" s="5"/>
      <c r="H282" s="16"/>
      <c r="I282" s="5"/>
      <c r="J282" s="5"/>
      <c r="K282" s="5"/>
      <c r="L282" s="5"/>
      <c r="M282" s="5"/>
      <c r="N282" s="5"/>
      <c r="O282" s="5"/>
      <c r="P282" s="98"/>
      <c r="Q282" s="98"/>
      <c r="R282" s="98"/>
      <c r="S282" s="98"/>
      <c r="T282" s="98"/>
      <c r="U282" s="98"/>
      <c r="V282" s="98"/>
      <c r="W282" s="98"/>
      <c r="X282" s="98"/>
      <c r="Y282" s="98"/>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6"/>
      <c r="CY282" s="6"/>
      <c r="CZ282" s="6"/>
      <c r="DA282" s="6"/>
    </row>
    <row r="283" spans="1:105" x14ac:dyDescent="0.25">
      <c r="A283" s="1"/>
      <c r="B283" s="5"/>
      <c r="C283" s="5"/>
      <c r="D283" s="5"/>
      <c r="E283" s="5"/>
      <c r="F283" s="17"/>
      <c r="G283" s="5"/>
      <c r="H283" s="16"/>
      <c r="I283" s="5"/>
      <c r="J283" s="5"/>
      <c r="K283" s="5"/>
      <c r="L283" s="5"/>
      <c r="M283" s="5"/>
      <c r="N283" s="5"/>
      <c r="O283" s="5"/>
      <c r="P283" s="98"/>
      <c r="Q283" s="98"/>
      <c r="R283" s="98"/>
      <c r="S283" s="98"/>
      <c r="T283" s="98"/>
      <c r="U283" s="98"/>
      <c r="V283" s="98"/>
      <c r="W283" s="98"/>
      <c r="X283" s="98"/>
      <c r="Y283" s="98"/>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6"/>
      <c r="CY283" s="6"/>
      <c r="CZ283" s="6"/>
      <c r="DA283" s="6"/>
    </row>
    <row r="284" spans="1:105" x14ac:dyDescent="0.25">
      <c r="A284" s="1"/>
      <c r="B284" s="5"/>
      <c r="C284" s="5"/>
      <c r="D284" s="5"/>
      <c r="E284" s="5"/>
      <c r="F284" s="17"/>
      <c r="G284" s="5"/>
      <c r="H284" s="16"/>
      <c r="I284" s="5"/>
      <c r="J284" s="5"/>
      <c r="K284" s="5"/>
      <c r="L284" s="5"/>
      <c r="M284" s="5"/>
      <c r="N284" s="5"/>
      <c r="O284" s="5"/>
      <c r="P284" s="98"/>
      <c r="Q284" s="98"/>
      <c r="R284" s="98"/>
      <c r="S284" s="98"/>
      <c r="T284" s="98"/>
      <c r="U284" s="98"/>
      <c r="V284" s="98"/>
      <c r="W284" s="98"/>
      <c r="X284" s="98"/>
      <c r="Y284" s="98"/>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6"/>
      <c r="CY284" s="6"/>
      <c r="CZ284" s="6"/>
      <c r="DA284" s="6"/>
    </row>
    <row r="285" spans="1:105" x14ac:dyDescent="0.25">
      <c r="A285" s="1"/>
      <c r="B285" s="5"/>
      <c r="C285" s="5"/>
      <c r="D285" s="5"/>
      <c r="E285" s="5"/>
      <c r="F285" s="17"/>
      <c r="G285" s="5"/>
      <c r="H285" s="16"/>
      <c r="I285" s="5"/>
      <c r="J285" s="5"/>
      <c r="K285" s="5"/>
      <c r="L285" s="5"/>
      <c r="M285" s="5"/>
      <c r="N285" s="5"/>
      <c r="O285" s="5"/>
      <c r="P285" s="98"/>
      <c r="Q285" s="98"/>
      <c r="R285" s="98"/>
      <c r="S285" s="98"/>
      <c r="T285" s="98"/>
      <c r="U285" s="98"/>
      <c r="V285" s="98"/>
      <c r="W285" s="98"/>
      <c r="X285" s="98"/>
      <c r="Y285" s="98"/>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6"/>
      <c r="CY285" s="6"/>
      <c r="CZ285" s="6"/>
      <c r="DA285" s="6"/>
    </row>
    <row r="286" spans="1:105" x14ac:dyDescent="0.25">
      <c r="A286" s="1"/>
      <c r="B286" s="5"/>
      <c r="C286" s="5"/>
      <c r="D286" s="5"/>
      <c r="E286" s="5"/>
      <c r="F286" s="17"/>
      <c r="G286" s="5"/>
      <c r="H286" s="16"/>
      <c r="I286" s="5"/>
      <c r="J286" s="5"/>
      <c r="K286" s="5"/>
      <c r="L286" s="5"/>
      <c r="M286" s="5"/>
      <c r="N286" s="5"/>
      <c r="O286" s="5"/>
      <c r="P286" s="98"/>
      <c r="Q286" s="98"/>
      <c r="R286" s="98"/>
      <c r="S286" s="98"/>
      <c r="T286" s="98"/>
      <c r="U286" s="98"/>
      <c r="V286" s="98"/>
      <c r="W286" s="98"/>
      <c r="X286" s="98"/>
      <c r="Y286" s="98"/>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6"/>
      <c r="CY286" s="6"/>
      <c r="CZ286" s="6"/>
      <c r="DA286" s="6"/>
    </row>
    <row r="287" spans="1:105" x14ac:dyDescent="0.25">
      <c r="A287" s="1"/>
      <c r="B287" s="5"/>
      <c r="C287" s="5"/>
      <c r="D287" s="5"/>
      <c r="E287" s="5"/>
      <c r="F287" s="17"/>
      <c r="G287" s="5"/>
      <c r="H287" s="16"/>
      <c r="I287" s="5"/>
      <c r="J287" s="5"/>
      <c r="K287" s="5"/>
      <c r="L287" s="5"/>
      <c r="M287" s="5"/>
      <c r="N287" s="5"/>
      <c r="O287" s="5"/>
      <c r="P287" s="98"/>
      <c r="Q287" s="98"/>
      <c r="R287" s="98"/>
      <c r="S287" s="98"/>
      <c r="T287" s="98"/>
      <c r="U287" s="98"/>
      <c r="V287" s="98"/>
      <c r="W287" s="98"/>
      <c r="X287" s="98"/>
      <c r="Y287" s="98"/>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6"/>
      <c r="CY287" s="6"/>
      <c r="CZ287" s="6"/>
      <c r="DA287" s="6"/>
    </row>
    <row r="288" spans="1:105" x14ac:dyDescent="0.25">
      <c r="A288" s="1"/>
      <c r="B288" s="5"/>
      <c r="C288" s="5"/>
      <c r="D288" s="5"/>
      <c r="E288" s="5"/>
      <c r="F288" s="17"/>
      <c r="G288" s="5"/>
      <c r="H288" s="16"/>
      <c r="I288" s="5"/>
      <c r="J288" s="5"/>
      <c r="K288" s="5"/>
      <c r="L288" s="5"/>
      <c r="M288" s="5"/>
      <c r="N288" s="5"/>
      <c r="O288" s="5"/>
      <c r="P288" s="98"/>
      <c r="Q288" s="98"/>
      <c r="R288" s="98"/>
      <c r="S288" s="98"/>
      <c r="T288" s="98"/>
      <c r="U288" s="98"/>
      <c r="V288" s="98"/>
      <c r="W288" s="98"/>
      <c r="X288" s="98"/>
      <c r="Y288" s="98"/>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6"/>
      <c r="CY288" s="6"/>
      <c r="CZ288" s="6"/>
      <c r="DA288" s="6"/>
    </row>
    <row r="289" spans="1:105" x14ac:dyDescent="0.25">
      <c r="A289" s="1"/>
      <c r="B289" s="5"/>
      <c r="C289" s="5"/>
      <c r="D289" s="5"/>
      <c r="E289" s="5"/>
      <c r="F289" s="17"/>
      <c r="G289" s="5"/>
      <c r="H289" s="16"/>
      <c r="I289" s="5"/>
      <c r="J289" s="5"/>
      <c r="K289" s="5"/>
      <c r="L289" s="5"/>
      <c r="M289" s="5"/>
      <c r="N289" s="5"/>
      <c r="O289" s="5"/>
      <c r="P289" s="98"/>
      <c r="Q289" s="98"/>
      <c r="R289" s="98"/>
      <c r="S289" s="98"/>
      <c r="T289" s="98"/>
      <c r="U289" s="98"/>
      <c r="V289" s="98"/>
      <c r="W289" s="98"/>
      <c r="X289" s="98"/>
      <c r="Y289" s="98"/>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6"/>
      <c r="CY289" s="6"/>
      <c r="CZ289" s="6"/>
      <c r="DA289" s="6"/>
    </row>
    <row r="290" spans="1:105" x14ac:dyDescent="0.25">
      <c r="A290" s="1"/>
      <c r="B290" s="5"/>
      <c r="C290" s="5"/>
      <c r="D290" s="5"/>
      <c r="E290" s="5"/>
      <c r="F290" s="17"/>
      <c r="G290" s="5"/>
      <c r="H290" s="16"/>
      <c r="I290" s="5"/>
      <c r="J290" s="5"/>
      <c r="K290" s="5"/>
      <c r="L290" s="5"/>
      <c r="M290" s="5"/>
      <c r="N290" s="5"/>
      <c r="O290" s="5"/>
      <c r="P290" s="98"/>
      <c r="Q290" s="98"/>
      <c r="R290" s="98"/>
      <c r="S290" s="98"/>
      <c r="T290" s="98"/>
      <c r="U290" s="98"/>
      <c r="V290" s="98"/>
      <c r="W290" s="98"/>
      <c r="X290" s="98"/>
      <c r="Y290" s="98"/>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6"/>
      <c r="CY290" s="6"/>
      <c r="CZ290" s="6"/>
      <c r="DA290" s="6"/>
    </row>
    <row r="291" spans="1:105" x14ac:dyDescent="0.25">
      <c r="A291" s="1"/>
      <c r="B291" s="5"/>
      <c r="C291" s="5"/>
      <c r="D291" s="5"/>
      <c r="E291" s="5"/>
      <c r="F291" s="17"/>
      <c r="G291" s="5"/>
      <c r="H291" s="16"/>
      <c r="I291" s="5"/>
      <c r="J291" s="5"/>
      <c r="K291" s="5"/>
      <c r="L291" s="5"/>
      <c r="M291" s="5"/>
      <c r="N291" s="5"/>
      <c r="O291" s="5"/>
      <c r="P291" s="98"/>
      <c r="Q291" s="98"/>
      <c r="R291" s="98"/>
      <c r="S291" s="98"/>
      <c r="T291" s="98"/>
      <c r="U291" s="98"/>
      <c r="V291" s="98"/>
      <c r="W291" s="98"/>
      <c r="X291" s="98"/>
      <c r="Y291" s="98"/>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6"/>
      <c r="CY291" s="6"/>
      <c r="CZ291" s="6"/>
      <c r="DA291" s="6"/>
    </row>
    <row r="292" spans="1:105" x14ac:dyDescent="0.25">
      <c r="A292" s="1"/>
      <c r="B292" s="5"/>
      <c r="C292" s="5"/>
      <c r="D292" s="5"/>
      <c r="E292" s="5"/>
      <c r="F292" s="17"/>
      <c r="G292" s="5"/>
      <c r="H292" s="16"/>
      <c r="I292" s="5"/>
      <c r="J292" s="5"/>
      <c r="K292" s="5"/>
      <c r="L292" s="5"/>
      <c r="M292" s="5"/>
      <c r="N292" s="5"/>
      <c r="O292" s="5"/>
      <c r="P292" s="98"/>
      <c r="Q292" s="98"/>
      <c r="R292" s="98"/>
      <c r="S292" s="98"/>
      <c r="T292" s="98"/>
      <c r="U292" s="98"/>
      <c r="V292" s="98"/>
      <c r="W292" s="98"/>
      <c r="X292" s="98"/>
      <c r="Y292" s="98"/>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6"/>
      <c r="CY292" s="6"/>
      <c r="CZ292" s="6"/>
      <c r="DA292" s="6"/>
    </row>
    <row r="293" spans="1:105" x14ac:dyDescent="0.25">
      <c r="A293" s="1"/>
      <c r="B293" s="5"/>
      <c r="C293" s="5"/>
      <c r="D293" s="5"/>
      <c r="E293" s="5"/>
      <c r="F293" s="17"/>
      <c r="G293" s="5"/>
      <c r="H293" s="16"/>
      <c r="I293" s="5"/>
      <c r="J293" s="5"/>
      <c r="K293" s="5"/>
      <c r="L293" s="5"/>
      <c r="M293" s="5"/>
      <c r="N293" s="5"/>
      <c r="O293" s="5"/>
      <c r="P293" s="98"/>
      <c r="Q293" s="98"/>
      <c r="R293" s="98"/>
      <c r="S293" s="98"/>
      <c r="T293" s="98"/>
      <c r="U293" s="98"/>
      <c r="V293" s="98"/>
      <c r="W293" s="98"/>
      <c r="X293" s="98"/>
      <c r="Y293" s="98"/>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6"/>
      <c r="CY293" s="6"/>
      <c r="CZ293" s="6"/>
      <c r="DA293" s="6"/>
    </row>
    <row r="294" spans="1:105" x14ac:dyDescent="0.25">
      <c r="A294" s="1"/>
      <c r="B294" s="5"/>
      <c r="C294" s="5"/>
      <c r="D294" s="5"/>
      <c r="E294" s="5"/>
      <c r="F294" s="17"/>
      <c r="G294" s="5"/>
      <c r="H294" s="16"/>
      <c r="I294" s="5"/>
      <c r="J294" s="5"/>
      <c r="K294" s="5"/>
      <c r="L294" s="5"/>
      <c r="M294" s="5"/>
      <c r="N294" s="5"/>
      <c r="O294" s="5"/>
      <c r="P294" s="98"/>
      <c r="Q294" s="98"/>
      <c r="R294" s="98"/>
      <c r="S294" s="98"/>
      <c r="T294" s="98"/>
      <c r="U294" s="98"/>
      <c r="V294" s="98"/>
      <c r="W294" s="98"/>
      <c r="X294" s="98"/>
      <c r="Y294" s="98"/>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6"/>
      <c r="CY294" s="6"/>
      <c r="CZ294" s="6"/>
      <c r="DA294" s="6"/>
    </row>
    <row r="295" spans="1:105" x14ac:dyDescent="0.25">
      <c r="A295" s="1"/>
      <c r="B295" s="5"/>
      <c r="C295" s="5"/>
      <c r="D295" s="5"/>
      <c r="E295" s="5"/>
      <c r="F295" s="17"/>
      <c r="G295" s="5"/>
      <c r="H295" s="16"/>
      <c r="I295" s="5"/>
      <c r="J295" s="5"/>
      <c r="K295" s="5"/>
      <c r="L295" s="5"/>
      <c r="M295" s="5"/>
      <c r="N295" s="5"/>
      <c r="O295" s="5"/>
      <c r="P295" s="98"/>
      <c r="Q295" s="98"/>
      <c r="R295" s="98"/>
      <c r="S295" s="98"/>
      <c r="T295" s="98"/>
      <c r="U295" s="98"/>
      <c r="V295" s="98"/>
      <c r="W295" s="98"/>
      <c r="X295" s="98"/>
      <c r="Y295" s="98"/>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6"/>
      <c r="CY295" s="6"/>
      <c r="CZ295" s="6"/>
      <c r="DA295" s="6"/>
    </row>
    <row r="296" spans="1:105" x14ac:dyDescent="0.25">
      <c r="A296" s="1"/>
      <c r="B296" s="5"/>
      <c r="C296" s="5"/>
      <c r="D296" s="5"/>
      <c r="E296" s="5"/>
      <c r="F296" s="17"/>
      <c r="G296" s="5"/>
      <c r="H296" s="16"/>
      <c r="I296" s="5"/>
      <c r="J296" s="5"/>
      <c r="K296" s="5"/>
      <c r="L296" s="5"/>
      <c r="M296" s="5"/>
      <c r="N296" s="5"/>
      <c r="O296" s="5"/>
      <c r="P296" s="98"/>
      <c r="Q296" s="98"/>
      <c r="R296" s="98"/>
      <c r="S296" s="98"/>
      <c r="T296" s="98"/>
      <c r="U296" s="98"/>
      <c r="V296" s="98"/>
      <c r="W296" s="98"/>
      <c r="X296" s="98"/>
      <c r="Y296" s="98"/>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6"/>
      <c r="CY296" s="6"/>
      <c r="CZ296" s="6"/>
      <c r="DA296" s="6"/>
    </row>
    <row r="297" spans="1:105" x14ac:dyDescent="0.25">
      <c r="A297" s="1"/>
      <c r="B297" s="5"/>
      <c r="C297" s="5"/>
      <c r="D297" s="5"/>
      <c r="E297" s="5"/>
      <c r="F297" s="17"/>
      <c r="G297" s="5"/>
      <c r="H297" s="16"/>
      <c r="I297" s="5"/>
      <c r="J297" s="5"/>
      <c r="K297" s="5"/>
      <c r="L297" s="5"/>
      <c r="M297" s="5"/>
      <c r="N297" s="5"/>
      <c r="O297" s="5"/>
      <c r="P297" s="98"/>
      <c r="Q297" s="98"/>
      <c r="R297" s="98"/>
      <c r="S297" s="98"/>
      <c r="T297" s="98"/>
      <c r="U297" s="98"/>
      <c r="V297" s="98"/>
      <c r="W297" s="98"/>
      <c r="X297" s="98"/>
      <c r="Y297" s="98"/>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6"/>
      <c r="CY297" s="6"/>
      <c r="CZ297" s="6"/>
      <c r="DA297" s="6"/>
    </row>
    <row r="298" spans="1:105" x14ac:dyDescent="0.25">
      <c r="A298" s="1"/>
      <c r="B298" s="5"/>
      <c r="C298" s="5"/>
      <c r="D298" s="5"/>
      <c r="E298" s="5"/>
      <c r="F298" s="17"/>
      <c r="G298" s="5"/>
      <c r="H298" s="16"/>
      <c r="I298" s="5"/>
      <c r="J298" s="5"/>
      <c r="K298" s="5"/>
      <c r="L298" s="5"/>
      <c r="M298" s="5"/>
      <c r="N298" s="5"/>
      <c r="O298" s="5"/>
      <c r="P298" s="98"/>
      <c r="Q298" s="98"/>
      <c r="R298" s="98"/>
      <c r="S298" s="98"/>
      <c r="T298" s="98"/>
      <c r="U298" s="98"/>
      <c r="V298" s="98"/>
      <c r="W298" s="98"/>
      <c r="X298" s="98"/>
      <c r="Y298" s="98"/>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6"/>
      <c r="CY298" s="6"/>
      <c r="CZ298" s="6"/>
      <c r="DA298" s="6"/>
    </row>
    <row r="299" spans="1:105" x14ac:dyDescent="0.25">
      <c r="A299" s="1"/>
      <c r="B299" s="5"/>
      <c r="C299" s="5"/>
      <c r="D299" s="5"/>
      <c r="E299" s="5"/>
      <c r="F299" s="17"/>
      <c r="G299" s="5"/>
      <c r="H299" s="16"/>
      <c r="I299" s="5"/>
      <c r="J299" s="5"/>
      <c r="K299" s="5"/>
      <c r="L299" s="5"/>
      <c r="M299" s="5"/>
      <c r="N299" s="5"/>
      <c r="O299" s="5"/>
      <c r="P299" s="98"/>
      <c r="Q299" s="98"/>
      <c r="R299" s="98"/>
      <c r="S299" s="98"/>
      <c r="T299" s="98"/>
      <c r="U299" s="98"/>
      <c r="V299" s="98"/>
      <c r="W299" s="98"/>
      <c r="X299" s="98"/>
      <c r="Y299" s="98"/>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6"/>
      <c r="CY299" s="6"/>
      <c r="CZ299" s="6"/>
      <c r="DA299" s="6"/>
    </row>
    <row r="300" spans="1:105" x14ac:dyDescent="0.25">
      <c r="A300" s="1"/>
      <c r="B300" s="5"/>
      <c r="C300" s="5"/>
      <c r="D300" s="5"/>
      <c r="E300" s="5"/>
      <c r="F300" s="17"/>
      <c r="G300" s="5"/>
      <c r="H300" s="16"/>
      <c r="I300" s="5"/>
      <c r="J300" s="5"/>
      <c r="K300" s="5"/>
      <c r="L300" s="5"/>
      <c r="M300" s="5"/>
      <c r="N300" s="5"/>
      <c r="O300" s="5"/>
      <c r="P300" s="98"/>
      <c r="Q300" s="98"/>
      <c r="R300" s="98"/>
      <c r="S300" s="98"/>
      <c r="T300" s="98"/>
      <c r="U300" s="98"/>
      <c r="V300" s="98"/>
      <c r="W300" s="98"/>
      <c r="X300" s="98"/>
      <c r="Y300" s="98"/>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6"/>
      <c r="CY300" s="6"/>
      <c r="CZ300" s="6"/>
      <c r="DA300" s="6"/>
    </row>
    <row r="301" spans="1:105" x14ac:dyDescent="0.25">
      <c r="A301" s="1"/>
      <c r="B301" s="5"/>
      <c r="C301" s="5"/>
      <c r="D301" s="5"/>
      <c r="E301" s="5"/>
      <c r="F301" s="17"/>
      <c r="G301" s="5"/>
      <c r="H301" s="16"/>
      <c r="I301" s="5"/>
      <c r="J301" s="5"/>
      <c r="K301" s="5"/>
      <c r="L301" s="5"/>
      <c r="M301" s="5"/>
      <c r="N301" s="5"/>
      <c r="O301" s="5"/>
      <c r="P301" s="98"/>
      <c r="Q301" s="98"/>
      <c r="R301" s="98"/>
      <c r="S301" s="98"/>
      <c r="T301" s="98"/>
      <c r="U301" s="98"/>
      <c r="V301" s="98"/>
      <c r="W301" s="98"/>
      <c r="X301" s="98"/>
      <c r="Y301" s="98"/>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6"/>
      <c r="CY301" s="6"/>
      <c r="CZ301" s="6"/>
      <c r="DA301" s="6"/>
    </row>
    <row r="302" spans="1:105" x14ac:dyDescent="0.25">
      <c r="A302" s="1"/>
      <c r="B302" s="5"/>
      <c r="C302" s="5"/>
      <c r="D302" s="5"/>
      <c r="E302" s="5"/>
      <c r="F302" s="17"/>
      <c r="G302" s="5"/>
      <c r="H302" s="16"/>
      <c r="I302" s="5"/>
      <c r="J302" s="5"/>
      <c r="K302" s="5"/>
      <c r="L302" s="5"/>
      <c r="M302" s="5"/>
      <c r="N302" s="5"/>
      <c r="O302" s="5"/>
      <c r="P302" s="98"/>
      <c r="Q302" s="98"/>
      <c r="R302" s="98"/>
      <c r="S302" s="98"/>
      <c r="T302" s="98"/>
      <c r="U302" s="98"/>
      <c r="V302" s="98"/>
      <c r="W302" s="98"/>
      <c r="X302" s="98"/>
      <c r="Y302" s="98"/>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6"/>
      <c r="CY302" s="6"/>
      <c r="CZ302" s="6"/>
      <c r="DA302" s="6"/>
    </row>
    <row r="303" spans="1:105" x14ac:dyDescent="0.25">
      <c r="A303" s="1"/>
      <c r="B303" s="5"/>
      <c r="C303" s="5"/>
      <c r="D303" s="5"/>
      <c r="E303" s="5"/>
      <c r="F303" s="17"/>
      <c r="G303" s="5"/>
      <c r="H303" s="16"/>
      <c r="I303" s="5"/>
      <c r="J303" s="5"/>
      <c r="K303" s="5"/>
      <c r="L303" s="5"/>
      <c r="M303" s="5"/>
      <c r="N303" s="5"/>
      <c r="O303" s="5"/>
      <c r="P303" s="98"/>
      <c r="Q303" s="98"/>
      <c r="R303" s="98"/>
      <c r="S303" s="98"/>
      <c r="T303" s="98"/>
      <c r="U303" s="98"/>
      <c r="V303" s="98"/>
      <c r="W303" s="98"/>
      <c r="X303" s="98"/>
      <c r="Y303" s="98"/>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6"/>
      <c r="CY303" s="6"/>
      <c r="CZ303" s="6"/>
      <c r="DA303" s="6"/>
    </row>
    <row r="304" spans="1:105" x14ac:dyDescent="0.25">
      <c r="A304" s="1"/>
      <c r="B304" s="5"/>
      <c r="C304" s="5"/>
      <c r="D304" s="5"/>
      <c r="E304" s="5"/>
      <c r="F304" s="17"/>
      <c r="G304" s="5"/>
      <c r="H304" s="16"/>
      <c r="I304" s="5"/>
      <c r="J304" s="5"/>
      <c r="K304" s="5"/>
      <c r="L304" s="5"/>
      <c r="M304" s="5"/>
      <c r="N304" s="5"/>
      <c r="O304" s="5"/>
      <c r="P304" s="98"/>
      <c r="Q304" s="98"/>
      <c r="R304" s="98"/>
      <c r="S304" s="98"/>
      <c r="T304" s="98"/>
      <c r="U304" s="98"/>
      <c r="V304" s="98"/>
      <c r="W304" s="98"/>
      <c r="X304" s="98"/>
      <c r="Y304" s="98"/>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6"/>
      <c r="CY304" s="6"/>
      <c r="CZ304" s="6"/>
      <c r="DA304" s="6"/>
    </row>
    <row r="305" spans="1:105" x14ac:dyDescent="0.25">
      <c r="A305" s="1"/>
      <c r="B305" s="5"/>
      <c r="C305" s="5"/>
      <c r="D305" s="5"/>
      <c r="E305" s="5"/>
      <c r="F305" s="17"/>
      <c r="G305" s="5"/>
      <c r="H305" s="16"/>
      <c r="I305" s="5"/>
      <c r="J305" s="5"/>
      <c r="K305" s="5"/>
      <c r="L305" s="5"/>
      <c r="M305" s="5"/>
      <c r="N305" s="5"/>
      <c r="O305" s="5"/>
      <c r="P305" s="98"/>
      <c r="Q305" s="98"/>
      <c r="R305" s="98"/>
      <c r="S305" s="98"/>
      <c r="T305" s="98"/>
      <c r="U305" s="98"/>
      <c r="V305" s="98"/>
      <c r="W305" s="98"/>
      <c r="X305" s="98"/>
      <c r="Y305" s="98"/>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6"/>
      <c r="CY305" s="6"/>
      <c r="CZ305" s="6"/>
      <c r="DA305" s="6"/>
    </row>
    <row r="306" spans="1:105" x14ac:dyDescent="0.25">
      <c r="A306" s="1"/>
      <c r="B306" s="5"/>
      <c r="C306" s="5"/>
      <c r="D306" s="5"/>
      <c r="E306" s="5"/>
      <c r="F306" s="17"/>
      <c r="G306" s="5"/>
      <c r="H306" s="16"/>
      <c r="I306" s="5"/>
      <c r="J306" s="5"/>
      <c r="K306" s="5"/>
      <c r="L306" s="5"/>
      <c r="M306" s="5"/>
      <c r="N306" s="5"/>
      <c r="O306" s="5"/>
      <c r="P306" s="98"/>
      <c r="Q306" s="98"/>
      <c r="R306" s="98"/>
      <c r="S306" s="98"/>
      <c r="T306" s="98"/>
      <c r="U306" s="98"/>
      <c r="V306" s="98"/>
      <c r="W306" s="98"/>
      <c r="X306" s="98"/>
      <c r="Y306" s="98"/>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6"/>
      <c r="CY306" s="6"/>
      <c r="CZ306" s="6"/>
      <c r="DA306" s="6"/>
    </row>
    <row r="307" spans="1:105" x14ac:dyDescent="0.25">
      <c r="A307" s="1"/>
      <c r="B307" s="5"/>
      <c r="C307" s="5"/>
      <c r="D307" s="5"/>
      <c r="E307" s="5"/>
      <c r="F307" s="17"/>
      <c r="G307" s="5"/>
      <c r="H307" s="16"/>
      <c r="I307" s="5"/>
      <c r="J307" s="5"/>
      <c r="K307" s="5"/>
      <c r="L307" s="5"/>
      <c r="M307" s="5"/>
      <c r="N307" s="5"/>
      <c r="O307" s="5"/>
      <c r="P307" s="98"/>
      <c r="Q307" s="98"/>
      <c r="R307" s="98"/>
      <c r="S307" s="98"/>
      <c r="T307" s="98"/>
      <c r="U307" s="98"/>
      <c r="V307" s="98"/>
      <c r="W307" s="98"/>
      <c r="X307" s="98"/>
      <c r="Y307" s="98"/>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6"/>
      <c r="CY307" s="6"/>
      <c r="CZ307" s="6"/>
      <c r="DA307" s="6"/>
    </row>
    <row r="308" spans="1:105" x14ac:dyDescent="0.25">
      <c r="A308" s="1"/>
      <c r="B308" s="5"/>
      <c r="C308" s="5"/>
      <c r="D308" s="5"/>
      <c r="E308" s="5"/>
      <c r="F308" s="17"/>
      <c r="G308" s="5"/>
      <c r="H308" s="16"/>
      <c r="I308" s="5"/>
      <c r="J308" s="5"/>
      <c r="K308" s="5"/>
      <c r="L308" s="5"/>
      <c r="M308" s="5"/>
      <c r="N308" s="5"/>
      <c r="O308" s="5"/>
      <c r="P308" s="98"/>
      <c r="Q308" s="98"/>
      <c r="R308" s="98"/>
      <c r="S308" s="98"/>
      <c r="T308" s="98"/>
      <c r="U308" s="98"/>
      <c r="V308" s="98"/>
      <c r="W308" s="98"/>
      <c r="X308" s="98"/>
      <c r="Y308" s="98"/>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6"/>
      <c r="CY308" s="6"/>
      <c r="CZ308" s="6"/>
      <c r="DA308" s="6"/>
    </row>
    <row r="309" spans="1:105" x14ac:dyDescent="0.25">
      <c r="A309" s="1"/>
      <c r="B309" s="5"/>
      <c r="C309" s="5"/>
      <c r="D309" s="5"/>
      <c r="E309" s="5"/>
      <c r="F309" s="17"/>
      <c r="G309" s="5"/>
      <c r="H309" s="16"/>
      <c r="I309" s="5"/>
      <c r="J309" s="5"/>
      <c r="K309" s="5"/>
      <c r="L309" s="5"/>
      <c r="M309" s="5"/>
      <c r="N309" s="5"/>
      <c r="O309" s="5"/>
      <c r="P309" s="98"/>
      <c r="Q309" s="98"/>
      <c r="R309" s="98"/>
      <c r="S309" s="98"/>
      <c r="T309" s="98"/>
      <c r="U309" s="98"/>
      <c r="V309" s="98"/>
      <c r="W309" s="98"/>
      <c r="X309" s="98"/>
      <c r="Y309" s="98"/>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6"/>
      <c r="CY309" s="6"/>
      <c r="CZ309" s="6"/>
      <c r="DA309" s="6"/>
    </row>
    <row r="310" spans="1:105" x14ac:dyDescent="0.25">
      <c r="A310" s="1"/>
      <c r="B310" s="5"/>
      <c r="C310" s="5"/>
      <c r="D310" s="5"/>
      <c r="E310" s="5"/>
      <c r="F310" s="17"/>
      <c r="G310" s="5"/>
      <c r="H310" s="16"/>
      <c r="I310" s="5"/>
      <c r="J310" s="5"/>
      <c r="K310" s="5"/>
      <c r="L310" s="5"/>
      <c r="M310" s="5"/>
      <c r="N310" s="5"/>
      <c r="O310" s="5"/>
      <c r="P310" s="98"/>
      <c r="Q310" s="98"/>
      <c r="R310" s="98"/>
      <c r="S310" s="98"/>
      <c r="T310" s="98"/>
      <c r="U310" s="98"/>
      <c r="V310" s="98"/>
      <c r="W310" s="98"/>
      <c r="X310" s="98"/>
      <c r="Y310" s="98"/>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6"/>
      <c r="CY310" s="6"/>
      <c r="CZ310" s="6"/>
      <c r="DA310" s="6"/>
    </row>
    <row r="311" spans="1:105" x14ac:dyDescent="0.25">
      <c r="A311" s="1"/>
      <c r="B311" s="5"/>
      <c r="C311" s="5"/>
      <c r="D311" s="5"/>
      <c r="E311" s="5"/>
      <c r="F311" s="17"/>
      <c r="G311" s="5"/>
      <c r="H311" s="16"/>
      <c r="I311" s="5"/>
      <c r="J311" s="5"/>
      <c r="K311" s="5"/>
      <c r="L311" s="5"/>
      <c r="M311" s="5"/>
      <c r="N311" s="5"/>
      <c r="O311" s="5"/>
      <c r="P311" s="98"/>
      <c r="Q311" s="98"/>
      <c r="R311" s="98"/>
      <c r="S311" s="98"/>
      <c r="T311" s="98"/>
      <c r="U311" s="98"/>
      <c r="V311" s="98"/>
      <c r="W311" s="98"/>
      <c r="X311" s="98"/>
      <c r="Y311" s="98"/>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6"/>
      <c r="CY311" s="6"/>
      <c r="CZ311" s="6"/>
      <c r="DA311" s="6"/>
    </row>
    <row r="312" spans="1:105" x14ac:dyDescent="0.25">
      <c r="A312" s="1"/>
      <c r="B312" s="5"/>
      <c r="C312" s="5"/>
      <c r="D312" s="5"/>
      <c r="E312" s="5"/>
      <c r="F312" s="17"/>
      <c r="G312" s="5"/>
      <c r="H312" s="16"/>
      <c r="I312" s="5"/>
      <c r="J312" s="5"/>
      <c r="K312" s="5"/>
      <c r="L312" s="5"/>
      <c r="M312" s="5"/>
      <c r="N312" s="5"/>
      <c r="O312" s="5"/>
      <c r="P312" s="98"/>
      <c r="Q312" s="98"/>
      <c r="R312" s="98"/>
      <c r="S312" s="98"/>
      <c r="T312" s="98"/>
      <c r="U312" s="98"/>
      <c r="V312" s="98"/>
      <c r="W312" s="98"/>
      <c r="X312" s="98"/>
      <c r="Y312" s="98"/>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6"/>
      <c r="CY312" s="6"/>
      <c r="CZ312" s="6"/>
      <c r="DA312" s="6"/>
    </row>
    <row r="313" spans="1:105" x14ac:dyDescent="0.25">
      <c r="A313" s="1"/>
      <c r="B313" s="5"/>
      <c r="C313" s="5"/>
      <c r="D313" s="5"/>
      <c r="E313" s="5"/>
      <c r="F313" s="17"/>
      <c r="G313" s="5"/>
      <c r="H313" s="16"/>
      <c r="I313" s="5"/>
      <c r="J313" s="5"/>
      <c r="K313" s="5"/>
      <c r="L313" s="5"/>
      <c r="M313" s="5"/>
      <c r="N313" s="5"/>
      <c r="O313" s="5"/>
      <c r="P313" s="98"/>
      <c r="Q313" s="98"/>
      <c r="R313" s="98"/>
      <c r="S313" s="98"/>
      <c r="T313" s="98"/>
      <c r="U313" s="98"/>
      <c r="V313" s="98"/>
      <c r="W313" s="98"/>
      <c r="X313" s="98"/>
      <c r="Y313" s="98"/>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6"/>
      <c r="CY313" s="6"/>
      <c r="CZ313" s="6"/>
      <c r="DA313" s="6"/>
    </row>
    <row r="314" spans="1:105" x14ac:dyDescent="0.25">
      <c r="A314" s="1"/>
      <c r="B314" s="5"/>
      <c r="C314" s="5"/>
      <c r="D314" s="5"/>
      <c r="E314" s="5"/>
      <c r="F314" s="17"/>
      <c r="G314" s="5"/>
      <c r="H314" s="16"/>
      <c r="I314" s="5"/>
      <c r="J314" s="5"/>
      <c r="K314" s="5"/>
      <c r="L314" s="5"/>
      <c r="M314" s="5"/>
      <c r="N314" s="5"/>
      <c r="O314" s="5"/>
      <c r="P314" s="98"/>
      <c r="Q314" s="98"/>
      <c r="R314" s="98"/>
      <c r="S314" s="98"/>
      <c r="T314" s="98"/>
      <c r="U314" s="98"/>
      <c r="V314" s="98"/>
      <c r="W314" s="98"/>
      <c r="X314" s="98"/>
      <c r="Y314" s="98"/>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6"/>
      <c r="CY314" s="6"/>
      <c r="CZ314" s="6"/>
      <c r="DA314" s="6"/>
    </row>
    <row r="315" spans="1:105" x14ac:dyDescent="0.25">
      <c r="A315" s="1"/>
      <c r="B315" s="5"/>
      <c r="C315" s="5"/>
      <c r="D315" s="5"/>
      <c r="E315" s="5"/>
      <c r="F315" s="17"/>
      <c r="G315" s="5"/>
      <c r="H315" s="16"/>
      <c r="I315" s="5"/>
      <c r="J315" s="5"/>
      <c r="K315" s="5"/>
      <c r="L315" s="5"/>
      <c r="M315" s="5"/>
      <c r="N315" s="5"/>
      <c r="O315" s="5"/>
      <c r="P315" s="98"/>
      <c r="Q315" s="98"/>
      <c r="R315" s="98"/>
      <c r="S315" s="98"/>
      <c r="T315" s="98"/>
      <c r="U315" s="98"/>
      <c r="V315" s="98"/>
      <c r="W315" s="98"/>
      <c r="X315" s="98"/>
      <c r="Y315" s="98"/>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6"/>
      <c r="CY315" s="6"/>
      <c r="CZ315" s="6"/>
      <c r="DA315" s="6"/>
    </row>
    <row r="316" spans="1:105" x14ac:dyDescent="0.25">
      <c r="A316" s="1"/>
      <c r="B316" s="5"/>
      <c r="C316" s="5"/>
      <c r="D316" s="5"/>
      <c r="E316" s="5"/>
      <c r="F316" s="17"/>
      <c r="G316" s="5"/>
      <c r="H316" s="16"/>
      <c r="I316" s="5"/>
      <c r="J316" s="5"/>
      <c r="K316" s="5"/>
      <c r="L316" s="5"/>
      <c r="M316" s="5"/>
      <c r="N316" s="5"/>
      <c r="O316" s="5"/>
      <c r="P316" s="98"/>
      <c r="Q316" s="98"/>
      <c r="R316" s="98"/>
      <c r="S316" s="98"/>
      <c r="T316" s="98"/>
      <c r="U316" s="98"/>
      <c r="V316" s="98"/>
      <c r="W316" s="98"/>
      <c r="X316" s="98"/>
      <c r="Y316" s="98"/>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6"/>
      <c r="CY316" s="6"/>
      <c r="CZ316" s="6"/>
      <c r="DA316" s="6"/>
    </row>
    <row r="317" spans="1:105" x14ac:dyDescent="0.25">
      <c r="A317" s="1"/>
      <c r="B317" s="5"/>
      <c r="C317" s="5"/>
      <c r="D317" s="5"/>
      <c r="E317" s="5"/>
      <c r="F317" s="17"/>
      <c r="G317" s="5"/>
      <c r="H317" s="16"/>
      <c r="I317" s="5"/>
      <c r="J317" s="5"/>
      <c r="K317" s="5"/>
      <c r="L317" s="5"/>
      <c r="M317" s="5"/>
      <c r="N317" s="5"/>
      <c r="O317" s="5"/>
      <c r="P317" s="98"/>
      <c r="Q317" s="98"/>
      <c r="R317" s="98"/>
      <c r="S317" s="98"/>
      <c r="T317" s="98"/>
      <c r="U317" s="98"/>
      <c r="V317" s="98"/>
      <c r="W317" s="98"/>
      <c r="X317" s="98"/>
      <c r="Y317" s="98"/>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6"/>
      <c r="CY317" s="6"/>
      <c r="CZ317" s="6"/>
      <c r="DA317" s="6"/>
    </row>
    <row r="318" spans="1:105" x14ac:dyDescent="0.25">
      <c r="A318" s="1"/>
      <c r="B318" s="5"/>
      <c r="C318" s="5"/>
      <c r="D318" s="5"/>
      <c r="E318" s="5"/>
      <c r="F318" s="17"/>
      <c r="G318" s="5"/>
      <c r="H318" s="16"/>
      <c r="I318" s="5"/>
      <c r="J318" s="5"/>
      <c r="K318" s="5"/>
      <c r="L318" s="5"/>
      <c r="M318" s="5"/>
      <c r="N318" s="5"/>
      <c r="O318" s="5"/>
      <c r="P318" s="98"/>
      <c r="Q318" s="98"/>
      <c r="R318" s="98"/>
      <c r="S318" s="98"/>
      <c r="T318" s="98"/>
      <c r="U318" s="98"/>
      <c r="V318" s="98"/>
      <c r="W318" s="98"/>
      <c r="X318" s="98"/>
      <c r="Y318" s="98"/>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6"/>
      <c r="CY318" s="6"/>
      <c r="CZ318" s="6"/>
      <c r="DA318" s="6"/>
    </row>
    <row r="319" spans="1:105" x14ac:dyDescent="0.25">
      <c r="A319" s="1"/>
      <c r="B319" s="5"/>
      <c r="C319" s="5"/>
      <c r="D319" s="5"/>
      <c r="E319" s="5"/>
      <c r="F319" s="17"/>
      <c r="G319" s="5"/>
      <c r="H319" s="16"/>
      <c r="I319" s="5"/>
      <c r="J319" s="5"/>
      <c r="K319" s="5"/>
      <c r="L319" s="5"/>
      <c r="M319" s="5"/>
      <c r="N319" s="5"/>
      <c r="O319" s="5"/>
      <c r="P319" s="98"/>
      <c r="Q319" s="98"/>
      <c r="R319" s="98"/>
      <c r="S319" s="98"/>
      <c r="T319" s="98"/>
      <c r="U319" s="98"/>
      <c r="V319" s="98"/>
      <c r="W319" s="98"/>
      <c r="X319" s="98"/>
      <c r="Y319" s="98"/>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6"/>
      <c r="CY319" s="6"/>
      <c r="CZ319" s="6"/>
      <c r="DA319" s="6"/>
    </row>
    <row r="320" spans="1:105" x14ac:dyDescent="0.25">
      <c r="A320" s="1"/>
      <c r="B320" s="5"/>
      <c r="C320" s="5"/>
      <c r="D320" s="5"/>
      <c r="E320" s="5"/>
      <c r="F320" s="17"/>
      <c r="G320" s="5"/>
      <c r="H320" s="16"/>
      <c r="I320" s="5"/>
      <c r="J320" s="5"/>
      <c r="K320" s="5"/>
      <c r="L320" s="5"/>
      <c r="M320" s="5"/>
      <c r="N320" s="5"/>
      <c r="O320" s="5"/>
      <c r="P320" s="98"/>
      <c r="Q320" s="98"/>
      <c r="R320" s="98"/>
      <c r="S320" s="98"/>
      <c r="T320" s="98"/>
      <c r="U320" s="98"/>
      <c r="V320" s="98"/>
      <c r="W320" s="98"/>
      <c r="X320" s="98"/>
      <c r="Y320" s="98"/>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6"/>
      <c r="CY320" s="6"/>
      <c r="CZ320" s="6"/>
      <c r="DA320" s="6"/>
    </row>
    <row r="321" spans="1:105" x14ac:dyDescent="0.25">
      <c r="A321" s="1"/>
      <c r="B321" s="5"/>
      <c r="C321" s="5"/>
      <c r="D321" s="5"/>
      <c r="E321" s="5"/>
      <c r="F321" s="17"/>
      <c r="G321" s="5"/>
      <c r="H321" s="16"/>
      <c r="I321" s="5"/>
      <c r="J321" s="5"/>
      <c r="K321" s="5"/>
      <c r="L321" s="5"/>
      <c r="M321" s="5"/>
      <c r="N321" s="5"/>
      <c r="O321" s="5"/>
      <c r="P321" s="98"/>
      <c r="Q321" s="98"/>
      <c r="R321" s="98"/>
      <c r="S321" s="98"/>
      <c r="T321" s="98"/>
      <c r="U321" s="98"/>
      <c r="V321" s="98"/>
      <c r="W321" s="98"/>
      <c r="X321" s="98"/>
      <c r="Y321" s="98"/>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6"/>
      <c r="CY321" s="6"/>
      <c r="CZ321" s="6"/>
      <c r="DA321" s="6"/>
    </row>
    <row r="322" spans="1:105" x14ac:dyDescent="0.25">
      <c r="A322" s="1"/>
      <c r="B322" s="5"/>
      <c r="C322" s="5"/>
      <c r="D322" s="5"/>
      <c r="E322" s="5"/>
      <c r="F322" s="17"/>
      <c r="G322" s="5"/>
      <c r="H322" s="16"/>
      <c r="I322" s="5"/>
      <c r="J322" s="5"/>
      <c r="K322" s="5"/>
      <c r="L322" s="5"/>
      <c r="M322" s="5"/>
      <c r="N322" s="5"/>
      <c r="O322" s="5"/>
      <c r="P322" s="98"/>
      <c r="Q322" s="98"/>
      <c r="R322" s="98"/>
      <c r="S322" s="98"/>
      <c r="T322" s="98"/>
      <c r="U322" s="98"/>
      <c r="V322" s="98"/>
      <c r="W322" s="98"/>
      <c r="X322" s="98"/>
      <c r="Y322" s="98"/>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6"/>
      <c r="CY322" s="6"/>
      <c r="CZ322" s="6"/>
      <c r="DA322" s="6"/>
    </row>
    <row r="323" spans="1:105" x14ac:dyDescent="0.25">
      <c r="A323" s="1"/>
      <c r="B323" s="5"/>
      <c r="C323" s="5"/>
      <c r="D323" s="5"/>
      <c r="E323" s="5"/>
      <c r="F323" s="17"/>
      <c r="G323" s="5"/>
      <c r="H323" s="16"/>
      <c r="I323" s="5"/>
      <c r="J323" s="5"/>
      <c r="K323" s="5"/>
      <c r="L323" s="5"/>
      <c r="M323" s="5"/>
      <c r="N323" s="5"/>
      <c r="O323" s="5"/>
      <c r="P323" s="98"/>
      <c r="Q323" s="98"/>
      <c r="R323" s="98"/>
      <c r="S323" s="98"/>
      <c r="T323" s="98"/>
      <c r="U323" s="98"/>
      <c r="V323" s="98"/>
      <c r="W323" s="98"/>
      <c r="X323" s="98"/>
      <c r="Y323" s="98"/>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6"/>
      <c r="CY323" s="6"/>
      <c r="CZ323" s="6"/>
      <c r="DA323" s="6"/>
    </row>
    <row r="324" spans="1:105" x14ac:dyDescent="0.25">
      <c r="A324" s="1"/>
      <c r="B324" s="5"/>
      <c r="C324" s="5"/>
      <c r="D324" s="5"/>
      <c r="E324" s="5"/>
      <c r="F324" s="17"/>
      <c r="G324" s="5"/>
      <c r="H324" s="16"/>
      <c r="I324" s="5"/>
      <c r="J324" s="5"/>
      <c r="K324" s="5"/>
      <c r="L324" s="5"/>
      <c r="M324" s="5"/>
      <c r="N324" s="5"/>
      <c r="O324" s="5"/>
      <c r="P324" s="98"/>
      <c r="Q324" s="98"/>
      <c r="R324" s="98"/>
      <c r="S324" s="98"/>
      <c r="T324" s="98"/>
      <c r="U324" s="98"/>
      <c r="V324" s="98"/>
      <c r="W324" s="98"/>
      <c r="X324" s="98"/>
      <c r="Y324" s="98"/>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6"/>
      <c r="CY324" s="6"/>
      <c r="CZ324" s="6"/>
      <c r="DA324" s="6"/>
    </row>
    <row r="325" spans="1:105" x14ac:dyDescent="0.25">
      <c r="A325" s="1"/>
      <c r="B325" s="5"/>
      <c r="C325" s="5"/>
      <c r="D325" s="5"/>
      <c r="E325" s="5"/>
      <c r="F325" s="17"/>
      <c r="G325" s="5"/>
      <c r="H325" s="16"/>
      <c r="I325" s="5"/>
      <c r="J325" s="5"/>
      <c r="K325" s="5"/>
      <c r="L325" s="5"/>
      <c r="M325" s="5"/>
      <c r="N325" s="5"/>
      <c r="O325" s="5"/>
      <c r="P325" s="98"/>
      <c r="Q325" s="98"/>
      <c r="R325" s="98"/>
      <c r="S325" s="98"/>
      <c r="T325" s="98"/>
      <c r="U325" s="98"/>
      <c r="V325" s="98"/>
      <c r="W325" s="98"/>
      <c r="X325" s="98"/>
      <c r="Y325" s="98"/>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6"/>
      <c r="CY325" s="6"/>
      <c r="CZ325" s="6"/>
      <c r="DA325" s="6"/>
    </row>
    <row r="326" spans="1:105" x14ac:dyDescent="0.25">
      <c r="A326" s="1"/>
      <c r="B326" s="5"/>
      <c r="C326" s="5"/>
      <c r="D326" s="5"/>
      <c r="E326" s="5"/>
      <c r="F326" s="17"/>
      <c r="G326" s="5"/>
      <c r="H326" s="16"/>
      <c r="I326" s="5"/>
      <c r="J326" s="5"/>
      <c r="K326" s="5"/>
      <c r="L326" s="5"/>
      <c r="M326" s="5"/>
      <c r="N326" s="5"/>
      <c r="O326" s="5"/>
      <c r="P326" s="98"/>
      <c r="Q326" s="98"/>
      <c r="R326" s="98"/>
      <c r="S326" s="98"/>
      <c r="T326" s="98"/>
      <c r="U326" s="98"/>
      <c r="V326" s="98"/>
      <c r="W326" s="98"/>
      <c r="X326" s="98"/>
      <c r="Y326" s="98"/>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6"/>
      <c r="CY326" s="6"/>
      <c r="CZ326" s="6"/>
      <c r="DA326" s="6"/>
    </row>
    <row r="327" spans="1:105" x14ac:dyDescent="0.25">
      <c r="A327" s="1"/>
      <c r="B327" s="5"/>
      <c r="C327" s="5"/>
      <c r="D327" s="5"/>
      <c r="E327" s="5"/>
      <c r="F327" s="17"/>
      <c r="G327" s="5"/>
      <c r="H327" s="16"/>
      <c r="I327" s="5"/>
      <c r="J327" s="5"/>
      <c r="K327" s="5"/>
      <c r="L327" s="5"/>
      <c r="M327" s="5"/>
      <c r="N327" s="5"/>
      <c r="O327" s="5"/>
      <c r="P327" s="98"/>
      <c r="Q327" s="98"/>
      <c r="R327" s="98"/>
      <c r="S327" s="98"/>
      <c r="T327" s="98"/>
      <c r="U327" s="98"/>
      <c r="V327" s="98"/>
      <c r="W327" s="98"/>
      <c r="X327" s="98"/>
      <c r="Y327" s="98"/>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6"/>
      <c r="CY327" s="6"/>
      <c r="CZ327" s="6"/>
      <c r="DA327" s="6"/>
    </row>
    <row r="328" spans="1:105" x14ac:dyDescent="0.25">
      <c r="A328" s="1"/>
      <c r="B328" s="5"/>
      <c r="C328" s="5"/>
      <c r="D328" s="5"/>
      <c r="E328" s="5"/>
      <c r="F328" s="17"/>
      <c r="G328" s="5"/>
      <c r="H328" s="16"/>
      <c r="I328" s="5"/>
      <c r="J328" s="5"/>
      <c r="K328" s="5"/>
      <c r="L328" s="5"/>
      <c r="M328" s="5"/>
      <c r="N328" s="5"/>
      <c r="O328" s="5"/>
      <c r="P328" s="98"/>
      <c r="Q328" s="98"/>
      <c r="R328" s="98"/>
      <c r="S328" s="98"/>
      <c r="T328" s="98"/>
      <c r="U328" s="98"/>
      <c r="V328" s="98"/>
      <c r="W328" s="98"/>
      <c r="X328" s="98"/>
      <c r="Y328" s="98"/>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6"/>
      <c r="CY328" s="6"/>
      <c r="CZ328" s="6"/>
      <c r="DA328" s="6"/>
    </row>
    <row r="329" spans="1:105" x14ac:dyDescent="0.25">
      <c r="A329" s="1"/>
      <c r="B329" s="5"/>
      <c r="C329" s="5"/>
      <c r="D329" s="5"/>
      <c r="E329" s="5"/>
      <c r="F329" s="17"/>
      <c r="G329" s="5"/>
      <c r="H329" s="16"/>
      <c r="I329" s="5"/>
      <c r="J329" s="5"/>
      <c r="K329" s="5"/>
      <c r="L329" s="5"/>
      <c r="M329" s="5"/>
      <c r="N329" s="5"/>
      <c r="O329" s="5"/>
      <c r="P329" s="98"/>
      <c r="Q329" s="98"/>
      <c r="R329" s="98"/>
      <c r="S329" s="98"/>
      <c r="T329" s="98"/>
      <c r="U329" s="98"/>
      <c r="V329" s="98"/>
      <c r="W329" s="98"/>
      <c r="X329" s="98"/>
      <c r="Y329" s="98"/>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6"/>
      <c r="CY329" s="6"/>
      <c r="CZ329" s="6"/>
      <c r="DA329" s="6"/>
    </row>
    <row r="330" spans="1:105" x14ac:dyDescent="0.25">
      <c r="A330" s="1"/>
      <c r="B330" s="5"/>
      <c r="C330" s="5"/>
      <c r="D330" s="5"/>
      <c r="E330" s="5"/>
      <c r="F330" s="17"/>
      <c r="G330" s="5"/>
      <c r="H330" s="16"/>
      <c r="I330" s="5"/>
      <c r="J330" s="5"/>
      <c r="K330" s="5"/>
      <c r="L330" s="5"/>
      <c r="M330" s="5"/>
      <c r="N330" s="5"/>
      <c r="O330" s="5"/>
      <c r="P330" s="98"/>
      <c r="Q330" s="98"/>
      <c r="R330" s="98"/>
      <c r="S330" s="98"/>
      <c r="T330" s="98"/>
      <c r="U330" s="98"/>
      <c r="V330" s="98"/>
      <c r="W330" s="98"/>
      <c r="X330" s="98"/>
      <c r="Y330" s="98"/>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6"/>
      <c r="CY330" s="6"/>
      <c r="CZ330" s="6"/>
      <c r="DA330" s="6"/>
    </row>
    <row r="331" spans="1:105" x14ac:dyDescent="0.25">
      <c r="A331" s="1"/>
      <c r="B331" s="5"/>
      <c r="C331" s="5"/>
      <c r="D331" s="5"/>
      <c r="E331" s="5"/>
      <c r="F331" s="17"/>
      <c r="G331" s="5"/>
      <c r="H331" s="16"/>
      <c r="I331" s="5"/>
      <c r="J331" s="5"/>
      <c r="K331" s="5"/>
      <c r="L331" s="5"/>
      <c r="M331" s="5"/>
      <c r="N331" s="5"/>
      <c r="O331" s="5"/>
      <c r="P331" s="98"/>
      <c r="Q331" s="98"/>
      <c r="R331" s="98"/>
      <c r="S331" s="98"/>
      <c r="T331" s="98"/>
      <c r="U331" s="98"/>
      <c r="V331" s="98"/>
      <c r="W331" s="98"/>
      <c r="X331" s="98"/>
      <c r="Y331" s="98"/>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6"/>
      <c r="CY331" s="6"/>
      <c r="CZ331" s="6"/>
      <c r="DA331" s="6"/>
    </row>
    <row r="332" spans="1:105" x14ac:dyDescent="0.25">
      <c r="A332" s="1"/>
      <c r="B332" s="5"/>
      <c r="C332" s="5"/>
      <c r="D332" s="5"/>
      <c r="E332" s="5"/>
      <c r="F332" s="17"/>
      <c r="G332" s="5"/>
      <c r="H332" s="16"/>
      <c r="I332" s="5"/>
      <c r="J332" s="5"/>
      <c r="K332" s="5"/>
      <c r="L332" s="5"/>
      <c r="M332" s="5"/>
      <c r="N332" s="5"/>
      <c r="O332" s="5"/>
      <c r="P332" s="98"/>
      <c r="Q332" s="98"/>
      <c r="R332" s="98"/>
      <c r="S332" s="98"/>
      <c r="T332" s="98"/>
      <c r="U332" s="98"/>
      <c r="V332" s="98"/>
      <c r="W332" s="98"/>
      <c r="X332" s="98"/>
      <c r="Y332" s="98"/>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6"/>
      <c r="CY332" s="6"/>
      <c r="CZ332" s="6"/>
      <c r="DA332" s="6"/>
    </row>
    <row r="333" spans="1:105" x14ac:dyDescent="0.25">
      <c r="A333" s="1"/>
      <c r="B333" s="5"/>
      <c r="C333" s="5"/>
      <c r="D333" s="5"/>
      <c r="E333" s="5"/>
      <c r="F333" s="17"/>
      <c r="G333" s="5"/>
      <c r="H333" s="16"/>
      <c r="I333" s="5"/>
      <c r="J333" s="5"/>
      <c r="K333" s="5"/>
      <c r="L333" s="5"/>
      <c r="M333" s="5"/>
      <c r="N333" s="5"/>
      <c r="O333" s="5"/>
      <c r="P333" s="98"/>
      <c r="Q333" s="98"/>
      <c r="R333" s="98"/>
      <c r="S333" s="98"/>
      <c r="T333" s="98"/>
      <c r="U333" s="98"/>
      <c r="V333" s="98"/>
      <c r="W333" s="98"/>
      <c r="X333" s="98"/>
      <c r="Y333" s="98"/>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6"/>
      <c r="CY333" s="6"/>
      <c r="CZ333" s="6"/>
      <c r="DA333" s="6"/>
    </row>
    <row r="334" spans="1:105" x14ac:dyDescent="0.25">
      <c r="A334" s="1"/>
      <c r="B334" s="5"/>
      <c r="C334" s="5"/>
      <c r="D334" s="5"/>
      <c r="E334" s="5"/>
      <c r="F334" s="17"/>
      <c r="G334" s="5"/>
      <c r="H334" s="16"/>
      <c r="I334" s="5"/>
      <c r="J334" s="5"/>
      <c r="K334" s="5"/>
      <c r="L334" s="5"/>
      <c r="M334" s="5"/>
      <c r="N334" s="5"/>
      <c r="O334" s="5"/>
      <c r="P334" s="98"/>
      <c r="Q334" s="98"/>
      <c r="R334" s="98"/>
      <c r="S334" s="98"/>
      <c r="T334" s="98"/>
      <c r="U334" s="98"/>
      <c r="V334" s="98"/>
      <c r="W334" s="98"/>
      <c r="X334" s="98"/>
      <c r="Y334" s="98"/>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6"/>
      <c r="CY334" s="6"/>
      <c r="CZ334" s="6"/>
      <c r="DA334" s="6"/>
    </row>
    <row r="335" spans="1:105" x14ac:dyDescent="0.25">
      <c r="A335" s="1"/>
      <c r="B335" s="5"/>
      <c r="C335" s="5"/>
      <c r="D335" s="5"/>
      <c r="E335" s="5"/>
      <c r="F335" s="17"/>
      <c r="G335" s="5"/>
      <c r="H335" s="16"/>
      <c r="I335" s="5"/>
      <c r="J335" s="5"/>
      <c r="K335" s="5"/>
      <c r="L335" s="5"/>
      <c r="M335" s="5"/>
      <c r="N335" s="5"/>
      <c r="O335" s="5"/>
      <c r="P335" s="98"/>
      <c r="Q335" s="98"/>
      <c r="R335" s="98"/>
      <c r="S335" s="98"/>
      <c r="T335" s="98"/>
      <c r="U335" s="98"/>
      <c r="V335" s="98"/>
      <c r="W335" s="98"/>
      <c r="X335" s="98"/>
      <c r="Y335" s="98"/>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6"/>
      <c r="CY335" s="6"/>
      <c r="CZ335" s="6"/>
      <c r="DA335" s="6"/>
    </row>
    <row r="336" spans="1:105" x14ac:dyDescent="0.25">
      <c r="A336" s="1"/>
      <c r="B336" s="5"/>
      <c r="C336" s="5"/>
      <c r="D336" s="5"/>
      <c r="E336" s="5"/>
      <c r="F336" s="17"/>
      <c r="G336" s="5"/>
      <c r="H336" s="16"/>
      <c r="I336" s="5"/>
      <c r="J336" s="5"/>
      <c r="K336" s="5"/>
      <c r="L336" s="5"/>
      <c r="M336" s="5"/>
      <c r="N336" s="5"/>
      <c r="O336" s="5"/>
      <c r="P336" s="98"/>
      <c r="Q336" s="98"/>
      <c r="R336" s="98"/>
      <c r="S336" s="98"/>
      <c r="T336" s="98"/>
      <c r="U336" s="98"/>
      <c r="V336" s="98"/>
      <c r="W336" s="98"/>
      <c r="X336" s="98"/>
      <c r="Y336" s="98"/>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6"/>
      <c r="CY336" s="6"/>
      <c r="CZ336" s="6"/>
      <c r="DA336" s="6"/>
    </row>
    <row r="337" spans="1:105" x14ac:dyDescent="0.25">
      <c r="A337" s="1"/>
      <c r="B337" s="5"/>
      <c r="C337" s="5"/>
      <c r="D337" s="5"/>
      <c r="E337" s="5"/>
      <c r="F337" s="17"/>
      <c r="G337" s="5"/>
      <c r="H337" s="16"/>
      <c r="I337" s="5"/>
      <c r="J337" s="5"/>
      <c r="K337" s="5"/>
      <c r="L337" s="5"/>
      <c r="M337" s="5"/>
      <c r="N337" s="5"/>
      <c r="O337" s="5"/>
      <c r="P337" s="98"/>
      <c r="Q337" s="98"/>
      <c r="R337" s="98"/>
      <c r="S337" s="98"/>
      <c r="T337" s="98"/>
      <c r="U337" s="98"/>
      <c r="V337" s="98"/>
      <c r="W337" s="98"/>
      <c r="X337" s="98"/>
      <c r="Y337" s="98"/>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6"/>
      <c r="CY337" s="6"/>
      <c r="CZ337" s="6"/>
      <c r="DA337" s="6"/>
    </row>
    <row r="338" spans="1:105" x14ac:dyDescent="0.25">
      <c r="A338" s="1"/>
      <c r="B338" s="5"/>
      <c r="C338" s="5"/>
      <c r="D338" s="5"/>
      <c r="E338" s="5"/>
      <c r="F338" s="17"/>
      <c r="G338" s="5"/>
      <c r="H338" s="16"/>
      <c r="I338" s="5"/>
      <c r="J338" s="5"/>
      <c r="K338" s="5"/>
      <c r="L338" s="5"/>
      <c r="M338" s="5"/>
      <c r="N338" s="5"/>
      <c r="O338" s="5"/>
      <c r="P338" s="98"/>
      <c r="Q338" s="98"/>
      <c r="R338" s="98"/>
      <c r="S338" s="98"/>
      <c r="T338" s="98"/>
      <c r="U338" s="98"/>
      <c r="V338" s="98"/>
      <c r="W338" s="98"/>
      <c r="X338" s="98"/>
      <c r="Y338" s="98"/>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6"/>
      <c r="CY338" s="6"/>
      <c r="CZ338" s="6"/>
      <c r="DA338" s="6"/>
    </row>
    <row r="339" spans="1:105" x14ac:dyDescent="0.25">
      <c r="A339" s="1"/>
      <c r="B339" s="5"/>
      <c r="C339" s="5"/>
      <c r="D339" s="5"/>
      <c r="E339" s="5"/>
      <c r="F339" s="17"/>
      <c r="G339" s="5"/>
      <c r="H339" s="16"/>
      <c r="I339" s="5"/>
      <c r="J339" s="5"/>
      <c r="K339" s="5"/>
      <c r="L339" s="5"/>
      <c r="M339" s="5"/>
      <c r="N339" s="5"/>
      <c r="O339" s="5"/>
      <c r="P339" s="98"/>
      <c r="Q339" s="98"/>
      <c r="R339" s="98"/>
      <c r="S339" s="98"/>
      <c r="T339" s="98"/>
      <c r="U339" s="98"/>
      <c r="V339" s="98"/>
      <c r="W339" s="98"/>
      <c r="X339" s="98"/>
      <c r="Y339" s="98"/>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6"/>
      <c r="CY339" s="6"/>
      <c r="CZ339" s="6"/>
      <c r="DA339" s="6"/>
    </row>
    <row r="340" spans="1:105" x14ac:dyDescent="0.25">
      <c r="A340" s="1"/>
      <c r="B340" s="5"/>
      <c r="C340" s="5"/>
      <c r="D340" s="5"/>
      <c r="E340" s="5"/>
      <c r="F340" s="17"/>
      <c r="G340" s="5"/>
      <c r="H340" s="16"/>
      <c r="I340" s="5"/>
      <c r="J340" s="5"/>
      <c r="K340" s="5"/>
      <c r="L340" s="5"/>
      <c r="M340" s="5"/>
      <c r="N340" s="5"/>
      <c r="O340" s="5"/>
      <c r="P340" s="98"/>
      <c r="Q340" s="98"/>
      <c r="R340" s="98"/>
      <c r="S340" s="98"/>
      <c r="T340" s="98"/>
      <c r="U340" s="98"/>
      <c r="V340" s="98"/>
      <c r="W340" s="98"/>
      <c r="X340" s="98"/>
      <c r="Y340" s="98"/>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6"/>
      <c r="CY340" s="6"/>
      <c r="CZ340" s="6"/>
      <c r="DA340" s="6"/>
    </row>
    <row r="341" spans="1:105" x14ac:dyDescent="0.25">
      <c r="A341" s="1"/>
      <c r="B341" s="5"/>
      <c r="C341" s="5"/>
      <c r="D341" s="5"/>
      <c r="E341" s="5"/>
      <c r="F341" s="17"/>
      <c r="G341" s="5"/>
      <c r="H341" s="16"/>
      <c r="I341" s="5"/>
      <c r="J341" s="5"/>
      <c r="K341" s="5"/>
      <c r="L341" s="5"/>
      <c r="M341" s="5"/>
      <c r="N341" s="5"/>
      <c r="O341" s="5"/>
      <c r="P341" s="98"/>
      <c r="Q341" s="98"/>
      <c r="R341" s="98"/>
      <c r="S341" s="98"/>
      <c r="T341" s="98"/>
      <c r="U341" s="98"/>
      <c r="V341" s="98"/>
      <c r="W341" s="98"/>
      <c r="X341" s="98"/>
      <c r="Y341" s="98"/>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6"/>
      <c r="CY341" s="6"/>
      <c r="CZ341" s="6"/>
      <c r="DA341" s="6"/>
    </row>
    <row r="342" spans="1:105" x14ac:dyDescent="0.25">
      <c r="A342" s="1"/>
      <c r="B342" s="5"/>
      <c r="C342" s="5"/>
      <c r="D342" s="5"/>
      <c r="E342" s="5"/>
      <c r="F342" s="17"/>
      <c r="G342" s="5"/>
      <c r="H342" s="16"/>
      <c r="I342" s="5"/>
      <c r="J342" s="5"/>
      <c r="K342" s="5"/>
      <c r="L342" s="5"/>
      <c r="M342" s="5"/>
      <c r="N342" s="5"/>
      <c r="O342" s="5"/>
      <c r="P342" s="98"/>
      <c r="Q342" s="98"/>
      <c r="R342" s="98"/>
      <c r="S342" s="98"/>
      <c r="T342" s="98"/>
      <c r="U342" s="98"/>
      <c r="V342" s="98"/>
      <c r="W342" s="98"/>
      <c r="X342" s="98"/>
      <c r="Y342" s="98"/>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6"/>
      <c r="CY342" s="6"/>
      <c r="CZ342" s="6"/>
      <c r="DA342" s="6"/>
    </row>
    <row r="343" spans="1:105" x14ac:dyDescent="0.25">
      <c r="A343" s="1"/>
      <c r="B343" s="5"/>
      <c r="C343" s="5"/>
      <c r="D343" s="5"/>
      <c r="E343" s="5"/>
      <c r="F343" s="17"/>
      <c r="G343" s="5"/>
      <c r="H343" s="16"/>
      <c r="I343" s="5"/>
      <c r="J343" s="5"/>
      <c r="K343" s="5"/>
      <c r="L343" s="5"/>
      <c r="M343" s="5"/>
      <c r="N343" s="5"/>
      <c r="O343" s="5"/>
      <c r="P343" s="98"/>
      <c r="Q343" s="98"/>
      <c r="R343" s="98"/>
      <c r="S343" s="98"/>
      <c r="T343" s="98"/>
      <c r="U343" s="98"/>
      <c r="V343" s="98"/>
      <c r="W343" s="98"/>
      <c r="X343" s="98"/>
      <c r="Y343" s="98"/>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6"/>
      <c r="CY343" s="6"/>
      <c r="CZ343" s="6"/>
      <c r="DA343" s="6"/>
    </row>
    <row r="344" spans="1:105" x14ac:dyDescent="0.25">
      <c r="A344" s="1"/>
      <c r="B344" s="5"/>
      <c r="C344" s="5"/>
      <c r="D344" s="5"/>
      <c r="E344" s="5"/>
      <c r="F344" s="17"/>
      <c r="G344" s="5"/>
      <c r="H344" s="16"/>
      <c r="I344" s="5"/>
      <c r="J344" s="5"/>
      <c r="K344" s="5"/>
      <c r="L344" s="5"/>
      <c r="M344" s="5"/>
      <c r="N344" s="5"/>
      <c r="O344" s="5"/>
      <c r="P344" s="98"/>
      <c r="Q344" s="98"/>
      <c r="R344" s="98"/>
      <c r="S344" s="98"/>
      <c r="T344" s="98"/>
      <c r="U344" s="98"/>
      <c r="V344" s="98"/>
      <c r="W344" s="98"/>
      <c r="X344" s="98"/>
      <c r="Y344" s="98"/>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6"/>
      <c r="CY344" s="6"/>
      <c r="CZ344" s="6"/>
      <c r="DA344" s="6"/>
    </row>
    <row r="345" spans="1:105" x14ac:dyDescent="0.25">
      <c r="A345" s="1"/>
      <c r="B345" s="5"/>
      <c r="C345" s="5"/>
      <c r="D345" s="5"/>
      <c r="E345" s="5"/>
      <c r="F345" s="17"/>
      <c r="G345" s="5"/>
      <c r="H345" s="16"/>
      <c r="I345" s="5"/>
      <c r="J345" s="5"/>
      <c r="K345" s="5"/>
      <c r="L345" s="5"/>
      <c r="M345" s="5"/>
      <c r="N345" s="5"/>
      <c r="O345" s="5"/>
      <c r="P345" s="98"/>
      <c r="Q345" s="98"/>
      <c r="R345" s="98"/>
      <c r="S345" s="98"/>
      <c r="T345" s="98"/>
      <c r="U345" s="98"/>
      <c r="V345" s="98"/>
      <c r="W345" s="98"/>
      <c r="X345" s="98"/>
      <c r="Y345" s="98"/>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6"/>
      <c r="CY345" s="6"/>
      <c r="CZ345" s="6"/>
      <c r="DA345" s="6"/>
    </row>
    <row r="346" spans="1:105" x14ac:dyDescent="0.25">
      <c r="A346" s="1"/>
      <c r="B346" s="5"/>
      <c r="C346" s="5"/>
      <c r="D346" s="5"/>
      <c r="E346" s="5"/>
      <c r="F346" s="17"/>
      <c r="G346" s="5"/>
      <c r="H346" s="16"/>
      <c r="I346" s="5"/>
      <c r="J346" s="5"/>
      <c r="K346" s="5"/>
      <c r="L346" s="5"/>
      <c r="M346" s="5"/>
      <c r="N346" s="5"/>
      <c r="O346" s="5"/>
      <c r="P346" s="98"/>
      <c r="Q346" s="98"/>
      <c r="R346" s="98"/>
      <c r="S346" s="98"/>
      <c r="T346" s="98"/>
      <c r="U346" s="98"/>
      <c r="V346" s="98"/>
      <c r="W346" s="98"/>
      <c r="X346" s="98"/>
      <c r="Y346" s="98"/>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6"/>
      <c r="CY346" s="6"/>
      <c r="CZ346" s="6"/>
      <c r="DA346" s="6"/>
    </row>
    <row r="347" spans="1:105" x14ac:dyDescent="0.25">
      <c r="A347" s="1"/>
      <c r="B347" s="5"/>
      <c r="C347" s="5"/>
      <c r="D347" s="5"/>
      <c r="E347" s="5"/>
      <c r="F347" s="17"/>
      <c r="G347" s="5"/>
      <c r="H347" s="16"/>
      <c r="I347" s="5"/>
      <c r="J347" s="5"/>
      <c r="K347" s="5"/>
      <c r="L347" s="5"/>
      <c r="M347" s="5"/>
      <c r="N347" s="5"/>
      <c r="O347" s="5"/>
      <c r="P347" s="98"/>
      <c r="Q347" s="98"/>
      <c r="R347" s="98"/>
      <c r="S347" s="98"/>
      <c r="T347" s="98"/>
      <c r="U347" s="98"/>
      <c r="V347" s="98"/>
      <c r="W347" s="98"/>
      <c r="X347" s="98"/>
      <c r="Y347" s="98"/>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6"/>
      <c r="CY347" s="6"/>
      <c r="CZ347" s="6"/>
      <c r="DA347" s="6"/>
    </row>
    <row r="348" spans="1:105" x14ac:dyDescent="0.25">
      <c r="A348" s="1"/>
      <c r="B348" s="5"/>
      <c r="C348" s="5"/>
      <c r="D348" s="5"/>
      <c r="E348" s="5"/>
      <c r="F348" s="17"/>
      <c r="G348" s="5"/>
      <c r="H348" s="16"/>
      <c r="I348" s="5"/>
      <c r="J348" s="5"/>
      <c r="K348" s="5"/>
      <c r="L348" s="5"/>
      <c r="M348" s="5"/>
      <c r="N348" s="5"/>
      <c r="O348" s="5"/>
      <c r="P348" s="98"/>
      <c r="Q348" s="98"/>
      <c r="R348" s="98"/>
      <c r="S348" s="98"/>
      <c r="T348" s="98"/>
      <c r="U348" s="98"/>
      <c r="V348" s="98"/>
      <c r="W348" s="98"/>
      <c r="X348" s="98"/>
      <c r="Y348" s="98"/>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6"/>
      <c r="CY348" s="6"/>
      <c r="CZ348" s="6"/>
      <c r="DA348" s="6"/>
    </row>
    <row r="349" spans="1:105" x14ac:dyDescent="0.25">
      <c r="A349" s="1"/>
      <c r="B349" s="5"/>
      <c r="C349" s="5"/>
      <c r="D349" s="5"/>
      <c r="E349" s="5"/>
      <c r="F349" s="17"/>
      <c r="G349" s="5"/>
      <c r="H349" s="16"/>
      <c r="I349" s="5"/>
      <c r="J349" s="5"/>
      <c r="K349" s="5"/>
      <c r="L349" s="5"/>
      <c r="M349" s="5"/>
      <c r="N349" s="5"/>
      <c r="O349" s="5"/>
      <c r="P349" s="98"/>
      <c r="Q349" s="98"/>
      <c r="R349" s="98"/>
      <c r="S349" s="98"/>
      <c r="T349" s="98"/>
      <c r="U349" s="98"/>
      <c r="V349" s="98"/>
      <c r="W349" s="98"/>
      <c r="X349" s="98"/>
      <c r="Y349" s="98"/>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6"/>
      <c r="CY349" s="6"/>
      <c r="CZ349" s="6"/>
      <c r="DA349" s="6"/>
    </row>
    <row r="350" spans="1:105" x14ac:dyDescent="0.25">
      <c r="A350" s="1"/>
      <c r="B350" s="5"/>
      <c r="C350" s="5"/>
      <c r="D350" s="5"/>
      <c r="E350" s="5"/>
      <c r="F350" s="17"/>
      <c r="G350" s="5"/>
      <c r="H350" s="16"/>
      <c r="I350" s="5"/>
      <c r="J350" s="5"/>
      <c r="K350" s="5"/>
      <c r="L350" s="5"/>
      <c r="M350" s="5"/>
      <c r="N350" s="5"/>
      <c r="O350" s="5"/>
      <c r="P350" s="98"/>
      <c r="Q350" s="98"/>
      <c r="R350" s="98"/>
      <c r="S350" s="98"/>
      <c r="T350" s="98"/>
      <c r="U350" s="98"/>
      <c r="V350" s="98"/>
      <c r="W350" s="98"/>
      <c r="X350" s="98"/>
      <c r="Y350" s="98"/>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6"/>
      <c r="CY350" s="6"/>
      <c r="CZ350" s="6"/>
      <c r="DA350" s="6"/>
    </row>
    <row r="351" spans="1:105" x14ac:dyDescent="0.25">
      <c r="A351" s="1"/>
      <c r="B351" s="5"/>
      <c r="C351" s="5"/>
      <c r="D351" s="5"/>
      <c r="E351" s="5"/>
      <c r="F351" s="17"/>
      <c r="G351" s="5"/>
      <c r="H351" s="16"/>
      <c r="I351" s="5"/>
      <c r="J351" s="5"/>
      <c r="K351" s="5"/>
      <c r="L351" s="5"/>
      <c r="M351" s="5"/>
      <c r="N351" s="5"/>
      <c r="O351" s="5"/>
      <c r="P351" s="98"/>
      <c r="Q351" s="98"/>
      <c r="R351" s="98"/>
      <c r="S351" s="98"/>
      <c r="T351" s="98"/>
      <c r="U351" s="98"/>
      <c r="V351" s="98"/>
      <c r="W351" s="98"/>
      <c r="X351" s="98"/>
      <c r="Y351" s="98"/>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6"/>
      <c r="CY351" s="6"/>
      <c r="CZ351" s="6"/>
      <c r="DA351" s="6"/>
    </row>
    <row r="352" spans="1:105" x14ac:dyDescent="0.25">
      <c r="A352" s="1"/>
      <c r="B352" s="5"/>
      <c r="C352" s="5"/>
      <c r="D352" s="5"/>
      <c r="E352" s="5"/>
      <c r="F352" s="17"/>
      <c r="G352" s="5"/>
      <c r="H352" s="16"/>
      <c r="I352" s="5"/>
      <c r="J352" s="5"/>
      <c r="K352" s="5"/>
      <c r="L352" s="5"/>
      <c r="M352" s="5"/>
      <c r="N352" s="5"/>
      <c r="O352" s="5"/>
      <c r="P352" s="98"/>
      <c r="Q352" s="98"/>
      <c r="R352" s="98"/>
      <c r="S352" s="98"/>
      <c r="T352" s="98"/>
      <c r="U352" s="98"/>
      <c r="V352" s="98"/>
      <c r="W352" s="98"/>
      <c r="X352" s="98"/>
      <c r="Y352" s="98"/>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6"/>
      <c r="CY352" s="6"/>
      <c r="CZ352" s="6"/>
      <c r="DA352" s="6"/>
    </row>
    <row r="353" spans="1:105" x14ac:dyDescent="0.25">
      <c r="A353" s="1"/>
      <c r="B353" s="5"/>
      <c r="C353" s="5"/>
      <c r="D353" s="5"/>
      <c r="E353" s="5"/>
      <c r="F353" s="17"/>
      <c r="G353" s="5"/>
      <c r="H353" s="16"/>
      <c r="I353" s="5"/>
      <c r="J353" s="5"/>
      <c r="K353" s="5"/>
      <c r="L353" s="5"/>
      <c r="M353" s="5"/>
      <c r="N353" s="5"/>
      <c r="O353" s="5"/>
      <c r="P353" s="98"/>
      <c r="Q353" s="98"/>
      <c r="R353" s="98"/>
      <c r="S353" s="98"/>
      <c r="T353" s="98"/>
      <c r="U353" s="98"/>
      <c r="V353" s="98"/>
      <c r="W353" s="98"/>
      <c r="X353" s="98"/>
      <c r="Y353" s="98"/>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6"/>
      <c r="CY353" s="6"/>
      <c r="CZ353" s="6"/>
      <c r="DA353" s="6"/>
    </row>
    <row r="354" spans="1:105" x14ac:dyDescent="0.25">
      <c r="A354" s="1"/>
      <c r="B354" s="5"/>
      <c r="C354" s="5"/>
      <c r="D354" s="5"/>
      <c r="E354" s="5"/>
      <c r="F354" s="17"/>
      <c r="G354" s="5"/>
      <c r="H354" s="16"/>
      <c r="I354" s="5"/>
      <c r="J354" s="5"/>
      <c r="K354" s="5"/>
      <c r="L354" s="5"/>
      <c r="M354" s="5"/>
      <c r="N354" s="5"/>
      <c r="O354" s="5"/>
      <c r="P354" s="98"/>
      <c r="Q354" s="98"/>
      <c r="R354" s="98"/>
      <c r="S354" s="98"/>
      <c r="T354" s="98"/>
      <c r="U354" s="98"/>
      <c r="V354" s="98"/>
      <c r="W354" s="98"/>
      <c r="X354" s="98"/>
      <c r="Y354" s="98"/>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6"/>
      <c r="CY354" s="6"/>
      <c r="CZ354" s="6"/>
      <c r="DA354" s="6"/>
    </row>
    <row r="355" spans="1:105" x14ac:dyDescent="0.25">
      <c r="A355" s="1"/>
      <c r="B355" s="5"/>
      <c r="C355" s="5"/>
      <c r="D355" s="5"/>
      <c r="E355" s="5"/>
      <c r="F355" s="17"/>
      <c r="G355" s="5"/>
      <c r="H355" s="16"/>
      <c r="I355" s="5"/>
      <c r="J355" s="5"/>
      <c r="K355" s="5"/>
      <c r="L355" s="5"/>
      <c r="M355" s="5"/>
      <c r="N355" s="5"/>
      <c r="O355" s="5"/>
      <c r="P355" s="98"/>
      <c r="Q355" s="98"/>
      <c r="R355" s="98"/>
      <c r="S355" s="98"/>
      <c r="T355" s="98"/>
      <c r="U355" s="98"/>
      <c r="V355" s="98"/>
      <c r="W355" s="98"/>
      <c r="X355" s="98"/>
      <c r="Y355" s="98"/>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6"/>
      <c r="CY355" s="6"/>
      <c r="CZ355" s="6"/>
      <c r="DA355" s="6"/>
    </row>
    <row r="356" spans="1:105" x14ac:dyDescent="0.25">
      <c r="A356" s="1"/>
      <c r="B356" s="5"/>
      <c r="C356" s="5"/>
      <c r="D356" s="5"/>
      <c r="E356" s="5"/>
      <c r="F356" s="17"/>
      <c r="G356" s="5"/>
      <c r="H356" s="16"/>
      <c r="I356" s="5"/>
      <c r="J356" s="5"/>
      <c r="K356" s="5"/>
      <c r="L356" s="5"/>
      <c r="M356" s="5"/>
      <c r="N356" s="5"/>
      <c r="O356" s="5"/>
      <c r="P356" s="98"/>
      <c r="Q356" s="98"/>
      <c r="R356" s="98"/>
      <c r="S356" s="98"/>
      <c r="T356" s="98"/>
      <c r="U356" s="98"/>
      <c r="V356" s="98"/>
      <c r="W356" s="98"/>
      <c r="X356" s="98"/>
      <c r="Y356" s="98"/>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6"/>
      <c r="CY356" s="6"/>
      <c r="CZ356" s="6"/>
      <c r="DA356" s="6"/>
    </row>
    <row r="357" spans="1:105" x14ac:dyDescent="0.25">
      <c r="A357" s="1"/>
      <c r="B357" s="5"/>
      <c r="C357" s="5"/>
      <c r="D357" s="5"/>
      <c r="E357" s="5"/>
      <c r="F357" s="17"/>
      <c r="G357" s="5"/>
      <c r="H357" s="16"/>
      <c r="I357" s="5"/>
      <c r="J357" s="5"/>
      <c r="K357" s="5"/>
      <c r="L357" s="5"/>
      <c r="M357" s="5"/>
      <c r="N357" s="5"/>
      <c r="O357" s="5"/>
      <c r="P357" s="98"/>
      <c r="Q357" s="98"/>
      <c r="R357" s="98"/>
      <c r="S357" s="98"/>
      <c r="T357" s="98"/>
      <c r="U357" s="98"/>
      <c r="V357" s="98"/>
      <c r="W357" s="98"/>
      <c r="X357" s="98"/>
      <c r="Y357" s="98"/>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6"/>
      <c r="CY357" s="6"/>
      <c r="CZ357" s="6"/>
      <c r="DA357" s="6"/>
    </row>
    <row r="358" spans="1:105" x14ac:dyDescent="0.25">
      <c r="A358" s="1"/>
      <c r="B358" s="5"/>
      <c r="C358" s="5"/>
      <c r="D358" s="5"/>
      <c r="E358" s="5"/>
      <c r="F358" s="17"/>
      <c r="G358" s="5"/>
      <c r="H358" s="16"/>
      <c r="I358" s="5"/>
      <c r="J358" s="5"/>
      <c r="K358" s="5"/>
      <c r="L358" s="5"/>
      <c r="M358" s="5"/>
      <c r="N358" s="5"/>
      <c r="O358" s="5"/>
      <c r="P358" s="98"/>
      <c r="Q358" s="98"/>
      <c r="R358" s="98"/>
      <c r="S358" s="98"/>
      <c r="T358" s="98"/>
      <c r="U358" s="98"/>
      <c r="V358" s="98"/>
      <c r="W358" s="98"/>
      <c r="X358" s="98"/>
      <c r="Y358" s="98"/>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6"/>
      <c r="CY358" s="6"/>
      <c r="CZ358" s="6"/>
      <c r="DA358" s="6"/>
    </row>
    <row r="359" spans="1:105" x14ac:dyDescent="0.25">
      <c r="A359" s="1"/>
      <c r="B359" s="5"/>
      <c r="C359" s="5"/>
      <c r="D359" s="5"/>
      <c r="E359" s="5"/>
      <c r="F359" s="17"/>
      <c r="G359" s="5"/>
      <c r="H359" s="16"/>
      <c r="I359" s="5"/>
      <c r="J359" s="5"/>
      <c r="K359" s="5"/>
      <c r="L359" s="5"/>
      <c r="M359" s="5"/>
      <c r="N359" s="5"/>
      <c r="O359" s="5"/>
      <c r="P359" s="98"/>
      <c r="Q359" s="98"/>
      <c r="R359" s="98"/>
      <c r="S359" s="98"/>
      <c r="T359" s="98"/>
      <c r="U359" s="98"/>
      <c r="V359" s="98"/>
      <c r="W359" s="98"/>
      <c r="X359" s="98"/>
      <c r="Y359" s="98"/>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6"/>
      <c r="CY359" s="6"/>
      <c r="CZ359" s="6"/>
      <c r="DA359" s="6"/>
    </row>
    <row r="360" spans="1:105" x14ac:dyDescent="0.25">
      <c r="A360" s="1"/>
      <c r="B360" s="5"/>
      <c r="C360" s="5"/>
      <c r="D360" s="5"/>
      <c r="E360" s="5"/>
      <c r="F360" s="17"/>
      <c r="G360" s="5"/>
      <c r="H360" s="16"/>
      <c r="I360" s="5"/>
      <c r="J360" s="5"/>
      <c r="K360" s="5"/>
      <c r="L360" s="5"/>
      <c r="M360" s="5"/>
      <c r="N360" s="5"/>
      <c r="O360" s="5"/>
      <c r="P360" s="98"/>
      <c r="Q360" s="98"/>
      <c r="R360" s="98"/>
      <c r="S360" s="98"/>
      <c r="T360" s="98"/>
      <c r="U360" s="98"/>
      <c r="V360" s="98"/>
      <c r="W360" s="98"/>
      <c r="X360" s="98"/>
      <c r="Y360" s="98"/>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6"/>
      <c r="CY360" s="6"/>
      <c r="CZ360" s="6"/>
      <c r="DA360" s="6"/>
    </row>
    <row r="361" spans="1:105" x14ac:dyDescent="0.25">
      <c r="A361" s="1"/>
      <c r="B361" s="5"/>
      <c r="C361" s="5"/>
      <c r="D361" s="5"/>
      <c r="E361" s="5"/>
      <c r="F361" s="17"/>
      <c r="G361" s="5"/>
      <c r="H361" s="16"/>
      <c r="I361" s="5"/>
      <c r="J361" s="5"/>
      <c r="K361" s="5"/>
      <c r="L361" s="5"/>
      <c r="M361" s="5"/>
      <c r="N361" s="5"/>
      <c r="O361" s="5"/>
      <c r="P361" s="98"/>
      <c r="Q361" s="98"/>
      <c r="R361" s="98"/>
      <c r="S361" s="98"/>
      <c r="T361" s="98"/>
      <c r="U361" s="98"/>
      <c r="V361" s="98"/>
      <c r="W361" s="98"/>
      <c r="X361" s="98"/>
      <c r="Y361" s="98"/>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6"/>
      <c r="CY361" s="6"/>
      <c r="CZ361" s="6"/>
      <c r="DA361" s="6"/>
    </row>
    <row r="362" spans="1:105" x14ac:dyDescent="0.25">
      <c r="A362" s="1"/>
      <c r="B362" s="5"/>
      <c r="C362" s="5"/>
      <c r="D362" s="5"/>
      <c r="E362" s="5"/>
      <c r="F362" s="17"/>
      <c r="G362" s="5"/>
      <c r="H362" s="16"/>
      <c r="I362" s="5"/>
      <c r="J362" s="5"/>
      <c r="K362" s="5"/>
      <c r="L362" s="5"/>
      <c r="M362" s="5"/>
      <c r="N362" s="5"/>
      <c r="O362" s="5"/>
      <c r="P362" s="98"/>
      <c r="Q362" s="98"/>
      <c r="R362" s="98"/>
      <c r="S362" s="98"/>
      <c r="T362" s="98"/>
      <c r="U362" s="98"/>
      <c r="V362" s="98"/>
      <c r="W362" s="98"/>
      <c r="X362" s="98"/>
      <c r="Y362" s="98"/>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6"/>
      <c r="CY362" s="6"/>
      <c r="CZ362" s="6"/>
      <c r="DA362" s="6"/>
    </row>
    <row r="363" spans="1:105" x14ac:dyDescent="0.25">
      <c r="A363" s="1"/>
      <c r="B363" s="5"/>
      <c r="C363" s="5"/>
      <c r="D363" s="5"/>
      <c r="E363" s="5"/>
      <c r="F363" s="17"/>
      <c r="G363" s="5"/>
      <c r="H363" s="16"/>
      <c r="I363" s="5"/>
      <c r="J363" s="5"/>
      <c r="K363" s="5"/>
      <c r="L363" s="5"/>
      <c r="M363" s="5"/>
      <c r="N363" s="5"/>
      <c r="O363" s="5"/>
      <c r="P363" s="98"/>
      <c r="Q363" s="98"/>
      <c r="R363" s="98"/>
      <c r="S363" s="98"/>
      <c r="T363" s="98"/>
      <c r="U363" s="98"/>
      <c r="V363" s="98"/>
      <c r="W363" s="98"/>
      <c r="X363" s="98"/>
      <c r="Y363" s="98"/>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6"/>
      <c r="CY363" s="6"/>
      <c r="CZ363" s="6"/>
      <c r="DA363" s="6"/>
    </row>
    <row r="364" spans="1:105" x14ac:dyDescent="0.25">
      <c r="A364" s="1"/>
      <c r="B364" s="5"/>
      <c r="C364" s="5"/>
      <c r="D364" s="5"/>
      <c r="E364" s="5"/>
      <c r="F364" s="17"/>
      <c r="G364" s="5"/>
      <c r="H364" s="16"/>
      <c r="I364" s="5"/>
      <c r="J364" s="5"/>
      <c r="K364" s="5"/>
      <c r="L364" s="5"/>
      <c r="M364" s="5"/>
      <c r="N364" s="5"/>
      <c r="O364" s="5"/>
      <c r="P364" s="98"/>
      <c r="Q364" s="98"/>
      <c r="R364" s="98"/>
      <c r="S364" s="98"/>
      <c r="T364" s="98"/>
      <c r="U364" s="98"/>
      <c r="V364" s="98"/>
      <c r="W364" s="98"/>
      <c r="X364" s="98"/>
      <c r="Y364" s="98"/>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6"/>
      <c r="CY364" s="6"/>
      <c r="CZ364" s="6"/>
      <c r="DA364" s="6"/>
    </row>
    <row r="365" spans="1:105" x14ac:dyDescent="0.25">
      <c r="A365" s="1"/>
      <c r="B365" s="5"/>
      <c r="C365" s="5"/>
      <c r="D365" s="5"/>
      <c r="E365" s="5"/>
      <c r="F365" s="17"/>
      <c r="G365" s="5"/>
      <c r="H365" s="16"/>
      <c r="I365" s="5"/>
      <c r="J365" s="5"/>
      <c r="K365" s="5"/>
      <c r="L365" s="5"/>
      <c r="M365" s="5"/>
      <c r="N365" s="5"/>
      <c r="O365" s="5"/>
      <c r="P365" s="98"/>
      <c r="Q365" s="98"/>
      <c r="R365" s="98"/>
      <c r="S365" s="98"/>
      <c r="T365" s="98"/>
      <c r="U365" s="98"/>
      <c r="V365" s="98"/>
      <c r="W365" s="98"/>
      <c r="X365" s="98"/>
      <c r="Y365" s="98"/>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6"/>
      <c r="CY365" s="6"/>
      <c r="CZ365" s="6"/>
      <c r="DA365" s="6"/>
    </row>
    <row r="366" spans="1:105" x14ac:dyDescent="0.25">
      <c r="A366" s="1"/>
      <c r="B366" s="5"/>
      <c r="C366" s="5"/>
      <c r="D366" s="5"/>
      <c r="E366" s="5"/>
      <c r="F366" s="17"/>
      <c r="G366" s="5"/>
      <c r="H366" s="16"/>
      <c r="I366" s="5"/>
      <c r="J366" s="5"/>
      <c r="K366" s="5"/>
      <c r="L366" s="5"/>
      <c r="M366" s="5"/>
      <c r="N366" s="5"/>
      <c r="O366" s="5"/>
      <c r="P366" s="98"/>
      <c r="Q366" s="98"/>
      <c r="R366" s="98"/>
      <c r="S366" s="98"/>
      <c r="T366" s="98"/>
      <c r="U366" s="98"/>
      <c r="V366" s="98"/>
      <c r="W366" s="98"/>
      <c r="X366" s="98"/>
      <c r="Y366" s="98"/>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6"/>
      <c r="CY366" s="6"/>
      <c r="CZ366" s="6"/>
      <c r="DA366" s="6"/>
    </row>
    <row r="367" spans="1:105" x14ac:dyDescent="0.25">
      <c r="A367" s="1"/>
      <c r="B367" s="5"/>
      <c r="C367" s="5"/>
      <c r="D367" s="5"/>
      <c r="E367" s="5"/>
      <c r="F367" s="17"/>
      <c r="G367" s="5"/>
      <c r="H367" s="16"/>
      <c r="I367" s="5"/>
      <c r="J367" s="5"/>
      <c r="K367" s="5"/>
      <c r="L367" s="5"/>
      <c r="M367" s="5"/>
      <c r="N367" s="5"/>
      <c r="O367" s="5"/>
      <c r="P367" s="98"/>
      <c r="Q367" s="98"/>
      <c r="R367" s="98"/>
      <c r="S367" s="98"/>
      <c r="T367" s="98"/>
      <c r="U367" s="98"/>
      <c r="V367" s="98"/>
      <c r="W367" s="98"/>
      <c r="X367" s="98"/>
      <c r="Y367" s="98"/>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6"/>
      <c r="CY367" s="6"/>
      <c r="CZ367" s="6"/>
      <c r="DA367" s="6"/>
    </row>
    <row r="368" spans="1:105" x14ac:dyDescent="0.25">
      <c r="A368" s="1"/>
      <c r="B368" s="5"/>
      <c r="C368" s="5"/>
      <c r="D368" s="5"/>
      <c r="E368" s="5"/>
      <c r="F368" s="17"/>
      <c r="G368" s="5"/>
      <c r="H368" s="16"/>
      <c r="I368" s="5"/>
      <c r="J368" s="5"/>
      <c r="K368" s="5"/>
      <c r="L368" s="5"/>
      <c r="M368" s="5"/>
      <c r="N368" s="5"/>
      <c r="O368" s="5"/>
      <c r="P368" s="98"/>
      <c r="Q368" s="98"/>
      <c r="R368" s="98"/>
      <c r="S368" s="98"/>
      <c r="T368" s="98"/>
      <c r="U368" s="98"/>
      <c r="V368" s="98"/>
      <c r="W368" s="98"/>
      <c r="X368" s="98"/>
      <c r="Y368" s="98"/>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6"/>
      <c r="CY368" s="6"/>
      <c r="CZ368" s="6"/>
      <c r="DA368" s="6"/>
    </row>
    <row r="369" spans="1:105" x14ac:dyDescent="0.25">
      <c r="A369" s="1"/>
      <c r="B369" s="5"/>
      <c r="C369" s="5"/>
      <c r="D369" s="5"/>
      <c r="E369" s="5"/>
      <c r="F369" s="17"/>
      <c r="G369" s="5"/>
      <c r="H369" s="16"/>
      <c r="I369" s="5"/>
      <c r="J369" s="5"/>
      <c r="K369" s="5"/>
      <c r="L369" s="5"/>
      <c r="M369" s="5"/>
      <c r="N369" s="5"/>
      <c r="O369" s="5"/>
      <c r="P369" s="98"/>
      <c r="Q369" s="98"/>
      <c r="R369" s="98"/>
      <c r="S369" s="98"/>
      <c r="T369" s="98"/>
      <c r="U369" s="98"/>
      <c r="V369" s="98"/>
      <c r="W369" s="98"/>
      <c r="X369" s="98"/>
      <c r="Y369" s="98"/>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6"/>
      <c r="CY369" s="6"/>
      <c r="CZ369" s="6"/>
      <c r="DA369" s="6"/>
    </row>
    <row r="370" spans="1:105" x14ac:dyDescent="0.25">
      <c r="A370" s="1"/>
      <c r="B370" s="5"/>
      <c r="C370" s="5"/>
      <c r="D370" s="5"/>
      <c r="E370" s="5"/>
      <c r="F370" s="17"/>
      <c r="G370" s="5"/>
      <c r="H370" s="16"/>
      <c r="I370" s="5"/>
      <c r="J370" s="5"/>
      <c r="K370" s="5"/>
      <c r="L370" s="5"/>
      <c r="M370" s="5"/>
      <c r="N370" s="5"/>
      <c r="O370" s="5"/>
      <c r="P370" s="98"/>
      <c r="Q370" s="98"/>
      <c r="R370" s="98"/>
      <c r="S370" s="98"/>
      <c r="T370" s="98"/>
      <c r="U370" s="98"/>
      <c r="V370" s="98"/>
      <c r="W370" s="98"/>
      <c r="X370" s="98"/>
      <c r="Y370" s="98"/>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6"/>
      <c r="CY370" s="6"/>
      <c r="CZ370" s="6"/>
      <c r="DA370" s="6"/>
    </row>
    <row r="371" spans="1:105" x14ac:dyDescent="0.25">
      <c r="A371" s="1"/>
      <c r="B371" s="5"/>
      <c r="C371" s="5"/>
      <c r="D371" s="5"/>
      <c r="E371" s="5"/>
      <c r="F371" s="17"/>
      <c r="G371" s="5"/>
      <c r="H371" s="16"/>
      <c r="I371" s="5"/>
      <c r="J371" s="5"/>
      <c r="K371" s="5"/>
      <c r="L371" s="5"/>
      <c r="M371" s="5"/>
      <c r="N371" s="5"/>
      <c r="O371" s="5"/>
      <c r="P371" s="98"/>
      <c r="Q371" s="98"/>
      <c r="R371" s="98"/>
      <c r="S371" s="98"/>
      <c r="T371" s="98"/>
      <c r="U371" s="98"/>
      <c r="V371" s="98"/>
      <c r="W371" s="98"/>
      <c r="X371" s="98"/>
      <c r="Y371" s="98"/>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6"/>
      <c r="CY371" s="6"/>
      <c r="CZ371" s="6"/>
      <c r="DA371" s="6"/>
    </row>
    <row r="372" spans="1:105" x14ac:dyDescent="0.25">
      <c r="A372" s="1"/>
      <c r="B372" s="5"/>
      <c r="C372" s="5"/>
      <c r="D372" s="5"/>
      <c r="E372" s="5"/>
      <c r="F372" s="17"/>
      <c r="G372" s="5"/>
      <c r="H372" s="16"/>
      <c r="I372" s="5"/>
      <c r="J372" s="5"/>
      <c r="K372" s="5"/>
      <c r="L372" s="5"/>
      <c r="M372" s="5"/>
      <c r="N372" s="5"/>
      <c r="O372" s="5"/>
      <c r="P372" s="98"/>
      <c r="Q372" s="98"/>
      <c r="R372" s="98"/>
      <c r="S372" s="98"/>
      <c r="T372" s="98"/>
      <c r="U372" s="98"/>
      <c r="V372" s="98"/>
      <c r="W372" s="98"/>
      <c r="X372" s="98"/>
      <c r="Y372" s="98"/>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6"/>
      <c r="CY372" s="6"/>
      <c r="CZ372" s="6"/>
      <c r="DA372" s="6"/>
    </row>
    <row r="373" spans="1:105" x14ac:dyDescent="0.25">
      <c r="A373" s="1"/>
      <c r="B373" s="5"/>
      <c r="C373" s="5"/>
      <c r="D373" s="5"/>
      <c r="E373" s="5"/>
      <c r="F373" s="17"/>
      <c r="G373" s="5"/>
      <c r="H373" s="16"/>
      <c r="I373" s="5"/>
      <c r="J373" s="5"/>
      <c r="K373" s="5"/>
      <c r="L373" s="5"/>
      <c r="M373" s="5"/>
      <c r="N373" s="5"/>
      <c r="O373" s="5"/>
      <c r="P373" s="98"/>
      <c r="Q373" s="98"/>
      <c r="R373" s="98"/>
      <c r="S373" s="98"/>
      <c r="T373" s="98"/>
      <c r="U373" s="98"/>
      <c r="V373" s="98"/>
      <c r="W373" s="98"/>
      <c r="X373" s="98"/>
      <c r="Y373" s="98"/>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6"/>
      <c r="CY373" s="6"/>
      <c r="CZ373" s="6"/>
      <c r="DA373" s="6"/>
    </row>
    <row r="374" spans="1:105" x14ac:dyDescent="0.25">
      <c r="A374" s="1"/>
      <c r="B374" s="5"/>
      <c r="C374" s="5"/>
      <c r="D374" s="5"/>
      <c r="E374" s="5"/>
      <c r="F374" s="17"/>
      <c r="G374" s="5"/>
      <c r="H374" s="16"/>
      <c r="I374" s="5"/>
      <c r="J374" s="5"/>
      <c r="K374" s="5"/>
      <c r="L374" s="5"/>
      <c r="M374" s="5"/>
      <c r="N374" s="5"/>
      <c r="O374" s="5"/>
      <c r="P374" s="98"/>
      <c r="Q374" s="98"/>
      <c r="R374" s="98"/>
      <c r="S374" s="98"/>
      <c r="T374" s="98"/>
      <c r="U374" s="98"/>
      <c r="V374" s="98"/>
      <c r="W374" s="98"/>
      <c r="X374" s="98"/>
      <c r="Y374" s="98"/>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6"/>
      <c r="CY374" s="6"/>
      <c r="CZ374" s="6"/>
      <c r="DA374" s="6"/>
    </row>
    <row r="375" spans="1:105" x14ac:dyDescent="0.25">
      <c r="A375" s="1"/>
      <c r="B375" s="5"/>
      <c r="C375" s="5"/>
      <c r="D375" s="5"/>
      <c r="E375" s="5"/>
      <c r="F375" s="17"/>
      <c r="G375" s="5"/>
      <c r="H375" s="16"/>
      <c r="I375" s="5"/>
      <c r="J375" s="5"/>
      <c r="K375" s="5"/>
      <c r="L375" s="5"/>
      <c r="M375" s="5"/>
      <c r="N375" s="5"/>
      <c r="O375" s="5"/>
      <c r="P375" s="98"/>
      <c r="Q375" s="98"/>
      <c r="R375" s="98"/>
      <c r="S375" s="98"/>
      <c r="T375" s="98"/>
      <c r="U375" s="98"/>
      <c r="V375" s="98"/>
      <c r="W375" s="98"/>
      <c r="X375" s="98"/>
      <c r="Y375" s="98"/>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6"/>
      <c r="CY375" s="6"/>
      <c r="CZ375" s="6"/>
      <c r="DA375" s="6"/>
    </row>
    <row r="376" spans="1:105" x14ac:dyDescent="0.25">
      <c r="A376" s="1"/>
      <c r="B376" s="5"/>
      <c r="C376" s="5"/>
      <c r="D376" s="5"/>
      <c r="E376" s="5"/>
      <c r="F376" s="17"/>
      <c r="G376" s="5"/>
      <c r="H376" s="16"/>
      <c r="I376" s="5"/>
      <c r="J376" s="5"/>
      <c r="K376" s="5"/>
      <c r="L376" s="5"/>
      <c r="M376" s="5"/>
      <c r="N376" s="5"/>
      <c r="O376" s="5"/>
      <c r="P376" s="98"/>
      <c r="Q376" s="98"/>
      <c r="R376" s="98"/>
      <c r="S376" s="98"/>
      <c r="T376" s="98"/>
      <c r="U376" s="98"/>
      <c r="V376" s="98"/>
      <c r="W376" s="98"/>
      <c r="X376" s="98"/>
      <c r="Y376" s="98"/>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6"/>
      <c r="CY376" s="6"/>
      <c r="CZ376" s="6"/>
      <c r="DA376" s="6"/>
    </row>
    <row r="377" spans="1:105" x14ac:dyDescent="0.25">
      <c r="A377" s="1"/>
      <c r="B377" s="5"/>
      <c r="C377" s="5"/>
      <c r="D377" s="5"/>
      <c r="E377" s="5"/>
      <c r="F377" s="17"/>
      <c r="G377" s="5"/>
      <c r="H377" s="16"/>
      <c r="I377" s="5"/>
      <c r="J377" s="5"/>
      <c r="K377" s="5"/>
      <c r="L377" s="5"/>
      <c r="M377" s="5"/>
      <c r="N377" s="5"/>
      <c r="O377" s="5"/>
      <c r="P377" s="98"/>
      <c r="Q377" s="98"/>
      <c r="R377" s="98"/>
      <c r="S377" s="98"/>
      <c r="T377" s="98"/>
      <c r="U377" s="98"/>
      <c r="V377" s="98"/>
      <c r="W377" s="98"/>
      <c r="X377" s="98"/>
      <c r="Y377" s="98"/>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6"/>
      <c r="CY377" s="6"/>
      <c r="CZ377" s="6"/>
      <c r="DA377" s="6"/>
    </row>
    <row r="378" spans="1:105" x14ac:dyDescent="0.25">
      <c r="A378" s="1"/>
      <c r="B378" s="5"/>
      <c r="C378" s="5"/>
      <c r="D378" s="5"/>
      <c r="E378" s="5"/>
      <c r="F378" s="17"/>
      <c r="G378" s="5"/>
      <c r="H378" s="16"/>
      <c r="I378" s="5"/>
      <c r="J378" s="5"/>
      <c r="K378" s="5"/>
      <c r="L378" s="5"/>
      <c r="M378" s="5"/>
      <c r="N378" s="5"/>
      <c r="O378" s="5"/>
      <c r="P378" s="98"/>
      <c r="Q378" s="98"/>
      <c r="R378" s="98"/>
      <c r="S378" s="98"/>
      <c r="T378" s="98"/>
      <c r="U378" s="98"/>
      <c r="V378" s="98"/>
      <c r="W378" s="98"/>
      <c r="X378" s="98"/>
      <c r="Y378" s="98"/>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6"/>
      <c r="CY378" s="6"/>
      <c r="CZ378" s="6"/>
      <c r="DA378" s="6"/>
    </row>
    <row r="379" spans="1:105" x14ac:dyDescent="0.25">
      <c r="A379" s="1"/>
      <c r="B379" s="5"/>
      <c r="C379" s="5"/>
      <c r="D379" s="5"/>
      <c r="E379" s="5"/>
      <c r="F379" s="17"/>
      <c r="G379" s="5"/>
      <c r="H379" s="16"/>
      <c r="I379" s="5"/>
      <c r="J379" s="5"/>
      <c r="K379" s="5"/>
      <c r="L379" s="5"/>
      <c r="M379" s="5"/>
      <c r="N379" s="5"/>
      <c r="O379" s="5"/>
      <c r="P379" s="98"/>
      <c r="Q379" s="98"/>
      <c r="R379" s="98"/>
      <c r="S379" s="98"/>
      <c r="T379" s="98"/>
      <c r="U379" s="98"/>
      <c r="V379" s="98"/>
      <c r="W379" s="98"/>
      <c r="X379" s="98"/>
      <c r="Y379" s="98"/>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6"/>
      <c r="CY379" s="6"/>
      <c r="CZ379" s="6"/>
      <c r="DA379" s="6"/>
    </row>
    <row r="380" spans="1:105" x14ac:dyDescent="0.25">
      <c r="A380" s="1"/>
      <c r="B380" s="5"/>
      <c r="C380" s="5"/>
      <c r="D380" s="5"/>
      <c r="E380" s="5"/>
      <c r="F380" s="17"/>
      <c r="G380" s="5"/>
      <c r="H380" s="16"/>
      <c r="I380" s="5"/>
      <c r="J380" s="5"/>
      <c r="K380" s="5"/>
      <c r="L380" s="5"/>
      <c r="M380" s="5"/>
      <c r="N380" s="5"/>
      <c r="O380" s="5"/>
      <c r="P380" s="98"/>
      <c r="Q380" s="98"/>
      <c r="R380" s="98"/>
      <c r="S380" s="98"/>
      <c r="T380" s="98"/>
      <c r="U380" s="98"/>
      <c r="V380" s="98"/>
      <c r="W380" s="98"/>
      <c r="X380" s="98"/>
      <c r="Y380" s="98"/>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6"/>
      <c r="CY380" s="6"/>
      <c r="CZ380" s="6"/>
      <c r="DA380" s="6"/>
    </row>
    <row r="381" spans="1:105" x14ac:dyDescent="0.25">
      <c r="A381" s="1"/>
      <c r="B381" s="5"/>
      <c r="C381" s="5"/>
      <c r="D381" s="5"/>
      <c r="E381" s="5"/>
      <c r="F381" s="17"/>
      <c r="G381" s="5"/>
      <c r="H381" s="16"/>
      <c r="I381" s="5"/>
      <c r="J381" s="5"/>
      <c r="K381" s="5"/>
      <c r="L381" s="5"/>
      <c r="M381" s="5"/>
      <c r="N381" s="5"/>
      <c r="O381" s="5"/>
      <c r="P381" s="98"/>
      <c r="Q381" s="98"/>
      <c r="R381" s="98"/>
      <c r="S381" s="98"/>
      <c r="T381" s="98"/>
      <c r="U381" s="98"/>
      <c r="V381" s="98"/>
      <c r="W381" s="98"/>
      <c r="X381" s="98"/>
      <c r="Y381" s="98"/>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6"/>
      <c r="CY381" s="6"/>
      <c r="CZ381" s="6"/>
      <c r="DA381" s="6"/>
    </row>
    <row r="382" spans="1:105" x14ac:dyDescent="0.25">
      <c r="A382" s="1"/>
      <c r="B382" s="5"/>
      <c r="C382" s="5"/>
      <c r="D382" s="5"/>
      <c r="E382" s="5"/>
      <c r="F382" s="17"/>
      <c r="G382" s="5"/>
      <c r="H382" s="16"/>
      <c r="I382" s="5"/>
      <c r="J382" s="5"/>
      <c r="K382" s="5"/>
      <c r="L382" s="5"/>
      <c r="M382" s="5"/>
      <c r="N382" s="5"/>
      <c r="O382" s="5"/>
      <c r="P382" s="98"/>
      <c r="Q382" s="98"/>
      <c r="R382" s="98"/>
      <c r="S382" s="98"/>
      <c r="T382" s="98"/>
      <c r="U382" s="98"/>
      <c r="V382" s="98"/>
      <c r="W382" s="98"/>
      <c r="X382" s="98"/>
      <c r="Y382" s="98"/>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6"/>
      <c r="CY382" s="6"/>
      <c r="CZ382" s="6"/>
      <c r="DA382" s="6"/>
    </row>
    <row r="383" spans="1:105" x14ac:dyDescent="0.25">
      <c r="A383" s="1"/>
      <c r="B383" s="5"/>
      <c r="C383" s="5"/>
      <c r="D383" s="5"/>
      <c r="E383" s="5"/>
      <c r="F383" s="17"/>
      <c r="G383" s="5"/>
      <c r="H383" s="16"/>
      <c r="I383" s="5"/>
      <c r="J383" s="5"/>
      <c r="K383" s="5"/>
      <c r="L383" s="5"/>
      <c r="M383" s="5"/>
      <c r="N383" s="5"/>
      <c r="O383" s="5"/>
      <c r="P383" s="98"/>
      <c r="Q383" s="98"/>
      <c r="R383" s="98"/>
      <c r="S383" s="98"/>
      <c r="T383" s="98"/>
      <c r="U383" s="98"/>
      <c r="V383" s="98"/>
      <c r="W383" s="98"/>
      <c r="X383" s="98"/>
      <c r="Y383" s="98"/>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6"/>
      <c r="CY383" s="6"/>
      <c r="CZ383" s="6"/>
      <c r="DA383" s="6"/>
    </row>
    <row r="384" spans="1:105" x14ac:dyDescent="0.25">
      <c r="A384" s="1"/>
      <c r="B384" s="5"/>
      <c r="C384" s="5"/>
      <c r="D384" s="5"/>
      <c r="E384" s="5"/>
      <c r="F384" s="17"/>
      <c r="G384" s="5"/>
      <c r="H384" s="16"/>
      <c r="I384" s="5"/>
      <c r="J384" s="5"/>
      <c r="K384" s="5"/>
      <c r="L384" s="5"/>
      <c r="M384" s="5"/>
      <c r="N384" s="5"/>
      <c r="O384" s="5"/>
      <c r="P384" s="98"/>
      <c r="Q384" s="98"/>
      <c r="R384" s="98"/>
      <c r="S384" s="98"/>
      <c r="T384" s="98"/>
      <c r="U384" s="98"/>
      <c r="V384" s="98"/>
      <c r="W384" s="98"/>
      <c r="X384" s="98"/>
      <c r="Y384" s="98"/>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6"/>
      <c r="CY384" s="6"/>
      <c r="CZ384" s="6"/>
      <c r="DA384" s="6"/>
    </row>
    <row r="385" spans="1:105" x14ac:dyDescent="0.25">
      <c r="A385" s="1"/>
      <c r="B385" s="5"/>
      <c r="C385" s="5"/>
      <c r="D385" s="5"/>
      <c r="E385" s="5"/>
      <c r="F385" s="17"/>
      <c r="G385" s="5"/>
      <c r="H385" s="16"/>
      <c r="I385" s="5"/>
      <c r="J385" s="5"/>
      <c r="K385" s="5"/>
      <c r="L385" s="5"/>
      <c r="M385" s="5"/>
      <c r="N385" s="5"/>
      <c r="O385" s="5"/>
      <c r="P385" s="98"/>
      <c r="Q385" s="98"/>
      <c r="R385" s="98"/>
      <c r="S385" s="98"/>
      <c r="T385" s="98"/>
      <c r="U385" s="98"/>
      <c r="V385" s="98"/>
      <c r="W385" s="98"/>
      <c r="X385" s="98"/>
      <c r="Y385" s="98"/>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6"/>
      <c r="CY385" s="6"/>
      <c r="CZ385" s="6"/>
      <c r="DA385" s="6"/>
    </row>
    <row r="386" spans="1:105" x14ac:dyDescent="0.25">
      <c r="A386" s="1"/>
      <c r="B386" s="5"/>
      <c r="C386" s="5"/>
      <c r="D386" s="5"/>
      <c r="E386" s="5"/>
      <c r="F386" s="17"/>
      <c r="G386" s="5"/>
      <c r="H386" s="16"/>
      <c r="I386" s="5"/>
      <c r="J386" s="5"/>
      <c r="K386" s="5"/>
      <c r="L386" s="5"/>
      <c r="M386" s="5"/>
      <c r="N386" s="5"/>
      <c r="O386" s="5"/>
      <c r="P386" s="98"/>
      <c r="Q386" s="98"/>
      <c r="R386" s="98"/>
      <c r="S386" s="98"/>
      <c r="T386" s="98"/>
      <c r="U386" s="98"/>
      <c r="V386" s="98"/>
      <c r="W386" s="98"/>
      <c r="X386" s="98"/>
      <c r="Y386" s="98"/>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6"/>
      <c r="CY386" s="6"/>
      <c r="CZ386" s="6"/>
      <c r="DA386" s="6"/>
    </row>
    <row r="387" spans="1:105" x14ac:dyDescent="0.25">
      <c r="A387" s="1"/>
      <c r="B387" s="5"/>
      <c r="C387" s="5"/>
      <c r="D387" s="5"/>
      <c r="E387" s="5"/>
      <c r="F387" s="17"/>
      <c r="G387" s="5"/>
      <c r="H387" s="16"/>
      <c r="I387" s="5"/>
      <c r="J387" s="5"/>
      <c r="K387" s="5"/>
      <c r="L387" s="5"/>
      <c r="M387" s="5"/>
      <c r="N387" s="5"/>
      <c r="O387" s="5"/>
      <c r="P387" s="98"/>
      <c r="Q387" s="98"/>
      <c r="R387" s="98"/>
      <c r="S387" s="98"/>
      <c r="T387" s="98"/>
      <c r="U387" s="98"/>
      <c r="V387" s="98"/>
      <c r="W387" s="98"/>
      <c r="X387" s="98"/>
      <c r="Y387" s="98"/>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6"/>
      <c r="CY387" s="6"/>
      <c r="CZ387" s="6"/>
      <c r="DA387" s="6"/>
    </row>
    <row r="388" spans="1:105" x14ac:dyDescent="0.25">
      <c r="A388" s="1"/>
      <c r="B388" s="5"/>
      <c r="C388" s="5"/>
      <c r="D388" s="5"/>
      <c r="E388" s="5"/>
      <c r="F388" s="17"/>
      <c r="G388" s="5"/>
      <c r="H388" s="16"/>
      <c r="I388" s="5"/>
      <c r="J388" s="5"/>
      <c r="K388" s="5"/>
      <c r="L388" s="5"/>
      <c r="M388" s="5"/>
      <c r="N388" s="5"/>
      <c r="O388" s="5"/>
      <c r="P388" s="98"/>
      <c r="Q388" s="98"/>
      <c r="R388" s="98"/>
      <c r="S388" s="98"/>
      <c r="T388" s="98"/>
      <c r="U388" s="98"/>
      <c r="V388" s="98"/>
      <c r="W388" s="98"/>
      <c r="X388" s="98"/>
      <c r="Y388" s="98"/>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6"/>
      <c r="CY388" s="6"/>
      <c r="CZ388" s="6"/>
      <c r="DA388" s="6"/>
    </row>
    <row r="389" spans="1:105" x14ac:dyDescent="0.25">
      <c r="A389" s="1"/>
      <c r="B389" s="5"/>
      <c r="C389" s="5"/>
      <c r="D389" s="5"/>
      <c r="E389" s="5"/>
      <c r="F389" s="17"/>
      <c r="G389" s="5"/>
      <c r="H389" s="16"/>
      <c r="I389" s="5"/>
      <c r="J389" s="5"/>
      <c r="K389" s="5"/>
      <c r="L389" s="5"/>
      <c r="M389" s="5"/>
      <c r="N389" s="5"/>
      <c r="O389" s="5"/>
      <c r="P389" s="98"/>
      <c r="Q389" s="98"/>
      <c r="R389" s="98"/>
      <c r="S389" s="98"/>
      <c r="T389" s="98"/>
      <c r="U389" s="98"/>
      <c r="V389" s="98"/>
      <c r="W389" s="98"/>
      <c r="X389" s="98"/>
      <c r="Y389" s="98"/>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6"/>
      <c r="CY389" s="6"/>
      <c r="CZ389" s="6"/>
      <c r="DA389" s="6"/>
    </row>
    <row r="390" spans="1:105" x14ac:dyDescent="0.25">
      <c r="A390" s="1"/>
      <c r="B390" s="5"/>
      <c r="C390" s="5"/>
      <c r="D390" s="5"/>
      <c r="E390" s="5"/>
      <c r="F390" s="17"/>
      <c r="G390" s="5"/>
      <c r="H390" s="16"/>
      <c r="I390" s="5"/>
      <c r="J390" s="5"/>
      <c r="K390" s="5"/>
      <c r="L390" s="5"/>
      <c r="M390" s="5"/>
      <c r="N390" s="5"/>
      <c r="O390" s="5"/>
      <c r="P390" s="98"/>
      <c r="Q390" s="98"/>
      <c r="R390" s="98"/>
      <c r="S390" s="98"/>
      <c r="T390" s="98"/>
      <c r="U390" s="98"/>
      <c r="V390" s="98"/>
      <c r="W390" s="98"/>
      <c r="X390" s="98"/>
      <c r="Y390" s="98"/>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6"/>
      <c r="CY390" s="6"/>
      <c r="CZ390" s="6"/>
      <c r="DA390" s="6"/>
    </row>
    <row r="391" spans="1:105" x14ac:dyDescent="0.25">
      <c r="A391" s="1"/>
      <c r="B391" s="5"/>
      <c r="C391" s="5"/>
      <c r="D391" s="5"/>
      <c r="E391" s="5"/>
      <c r="F391" s="17"/>
      <c r="G391" s="5"/>
      <c r="H391" s="16"/>
      <c r="I391" s="5"/>
      <c r="J391" s="5"/>
      <c r="K391" s="5"/>
      <c r="L391" s="5"/>
      <c r="M391" s="5"/>
      <c r="N391" s="5"/>
      <c r="O391" s="5"/>
      <c r="P391" s="98"/>
      <c r="Q391" s="98"/>
      <c r="R391" s="98"/>
      <c r="S391" s="98"/>
      <c r="T391" s="98"/>
      <c r="U391" s="98"/>
      <c r="V391" s="98"/>
      <c r="W391" s="98"/>
      <c r="X391" s="98"/>
      <c r="Y391" s="98"/>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6"/>
      <c r="CY391" s="6"/>
      <c r="CZ391" s="6"/>
      <c r="DA391" s="6"/>
    </row>
    <row r="392" spans="1:105" x14ac:dyDescent="0.25">
      <c r="A392" s="1"/>
      <c r="B392" s="5"/>
      <c r="C392" s="5"/>
      <c r="D392" s="5"/>
      <c r="E392" s="5"/>
      <c r="F392" s="17"/>
      <c r="G392" s="5"/>
      <c r="H392" s="16"/>
      <c r="I392" s="5"/>
      <c r="J392" s="5"/>
      <c r="K392" s="5"/>
      <c r="L392" s="5"/>
      <c r="M392" s="5"/>
      <c r="N392" s="5"/>
      <c r="O392" s="5"/>
      <c r="P392" s="98"/>
      <c r="Q392" s="98"/>
      <c r="R392" s="98"/>
      <c r="S392" s="98"/>
      <c r="T392" s="98"/>
      <c r="U392" s="98"/>
      <c r="V392" s="98"/>
      <c r="W392" s="98"/>
      <c r="X392" s="98"/>
      <c r="Y392" s="98"/>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6"/>
      <c r="CY392" s="6"/>
      <c r="CZ392" s="6"/>
      <c r="DA392" s="6"/>
    </row>
    <row r="393" spans="1:105" x14ac:dyDescent="0.25">
      <c r="A393" s="1"/>
      <c r="B393" s="5"/>
      <c r="C393" s="5"/>
      <c r="D393" s="5"/>
      <c r="E393" s="5"/>
      <c r="F393" s="17"/>
      <c r="G393" s="5"/>
      <c r="H393" s="16"/>
      <c r="I393" s="5"/>
      <c r="J393" s="5"/>
      <c r="K393" s="5"/>
      <c r="L393" s="5"/>
      <c r="M393" s="5"/>
      <c r="N393" s="5"/>
      <c r="O393" s="5"/>
      <c r="P393" s="98"/>
      <c r="Q393" s="98"/>
      <c r="R393" s="98"/>
      <c r="S393" s="98"/>
      <c r="T393" s="98"/>
      <c r="U393" s="98"/>
      <c r="V393" s="98"/>
      <c r="W393" s="98"/>
      <c r="X393" s="98"/>
      <c r="Y393" s="98"/>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6"/>
      <c r="CY393" s="6"/>
      <c r="CZ393" s="6"/>
      <c r="DA393" s="6"/>
    </row>
    <row r="394" spans="1:105" x14ac:dyDescent="0.25">
      <c r="A394" s="1"/>
      <c r="B394" s="5"/>
      <c r="C394" s="5"/>
      <c r="D394" s="5"/>
      <c r="E394" s="5"/>
      <c r="F394" s="17"/>
      <c r="G394" s="5"/>
      <c r="H394" s="16"/>
      <c r="I394" s="5"/>
      <c r="J394" s="5"/>
      <c r="K394" s="5"/>
      <c r="L394" s="5"/>
      <c r="M394" s="5"/>
      <c r="N394" s="5"/>
      <c r="O394" s="5"/>
      <c r="P394" s="98"/>
      <c r="Q394" s="98"/>
      <c r="R394" s="98"/>
      <c r="S394" s="98"/>
      <c r="T394" s="98"/>
      <c r="U394" s="98"/>
      <c r="V394" s="98"/>
      <c r="W394" s="98"/>
      <c r="X394" s="98"/>
      <c r="Y394" s="98"/>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6"/>
      <c r="CY394" s="6"/>
      <c r="CZ394" s="6"/>
      <c r="DA394" s="6"/>
    </row>
    <row r="395" spans="1:105" x14ac:dyDescent="0.25">
      <c r="A395" s="1"/>
      <c r="B395" s="5"/>
      <c r="C395" s="5"/>
      <c r="D395" s="5"/>
      <c r="E395" s="5"/>
      <c r="F395" s="17"/>
      <c r="G395" s="5"/>
      <c r="H395" s="16"/>
      <c r="I395" s="5"/>
      <c r="J395" s="5"/>
      <c r="K395" s="5"/>
      <c r="L395" s="5"/>
      <c r="M395" s="5"/>
      <c r="N395" s="5"/>
      <c r="O395" s="5"/>
      <c r="P395" s="98"/>
      <c r="Q395" s="98"/>
      <c r="R395" s="98"/>
      <c r="S395" s="98"/>
      <c r="T395" s="98"/>
      <c r="U395" s="98"/>
      <c r="V395" s="98"/>
      <c r="W395" s="98"/>
      <c r="X395" s="98"/>
      <c r="Y395" s="98"/>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6"/>
      <c r="CY395" s="6"/>
      <c r="CZ395" s="6"/>
      <c r="DA395" s="6"/>
    </row>
    <row r="396" spans="1:105" x14ac:dyDescent="0.25">
      <c r="A396" s="1"/>
      <c r="B396" s="5"/>
      <c r="C396" s="5"/>
      <c r="D396" s="5"/>
      <c r="E396" s="5"/>
      <c r="F396" s="17"/>
      <c r="G396" s="5"/>
      <c r="H396" s="16"/>
      <c r="I396" s="5"/>
      <c r="J396" s="5"/>
      <c r="K396" s="5"/>
      <c r="L396" s="5"/>
      <c r="M396" s="5"/>
      <c r="N396" s="5"/>
      <c r="O396" s="5"/>
      <c r="P396" s="98"/>
      <c r="Q396" s="98"/>
      <c r="R396" s="98"/>
      <c r="S396" s="98"/>
      <c r="T396" s="98"/>
      <c r="U396" s="98"/>
      <c r="V396" s="98"/>
      <c r="W396" s="98"/>
      <c r="X396" s="98"/>
      <c r="Y396" s="98"/>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6"/>
      <c r="CY396" s="6"/>
      <c r="CZ396" s="6"/>
      <c r="DA396" s="6"/>
    </row>
    <row r="397" spans="1:105" x14ac:dyDescent="0.25">
      <c r="A397" s="1"/>
      <c r="B397" s="5"/>
      <c r="C397" s="5"/>
      <c r="D397" s="5"/>
      <c r="E397" s="5"/>
      <c r="F397" s="17"/>
      <c r="G397" s="5"/>
      <c r="H397" s="16"/>
      <c r="I397" s="5"/>
      <c r="J397" s="5"/>
      <c r="K397" s="5"/>
      <c r="L397" s="5"/>
      <c r="M397" s="5"/>
      <c r="N397" s="5"/>
      <c r="O397" s="5"/>
      <c r="P397" s="98"/>
      <c r="Q397" s="98"/>
      <c r="R397" s="98"/>
      <c r="S397" s="98"/>
      <c r="T397" s="98"/>
      <c r="U397" s="98"/>
      <c r="V397" s="98"/>
      <c r="W397" s="98"/>
      <c r="X397" s="98"/>
      <c r="Y397" s="98"/>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6"/>
      <c r="CY397" s="6"/>
      <c r="CZ397" s="6"/>
      <c r="DA397" s="6"/>
    </row>
    <row r="398" spans="1:105" x14ac:dyDescent="0.25">
      <c r="A398" s="1"/>
      <c r="B398" s="5"/>
      <c r="C398" s="5"/>
      <c r="D398" s="5"/>
      <c r="E398" s="5"/>
      <c r="F398" s="17"/>
      <c r="G398" s="5"/>
      <c r="H398" s="16"/>
      <c r="I398" s="5"/>
      <c r="J398" s="5"/>
      <c r="K398" s="5"/>
      <c r="L398" s="5"/>
      <c r="M398" s="5"/>
      <c r="N398" s="5"/>
      <c r="O398" s="5"/>
      <c r="P398" s="98"/>
      <c r="Q398" s="98"/>
      <c r="R398" s="98"/>
      <c r="S398" s="98"/>
      <c r="T398" s="98"/>
      <c r="U398" s="98"/>
      <c r="V398" s="98"/>
      <c r="W398" s="98"/>
      <c r="X398" s="98"/>
      <c r="Y398" s="98"/>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6"/>
      <c r="CY398" s="6"/>
      <c r="CZ398" s="6"/>
      <c r="DA398" s="6"/>
    </row>
    <row r="399" spans="1:105" x14ac:dyDescent="0.25">
      <c r="A399" s="1"/>
      <c r="B399" s="5"/>
      <c r="C399" s="5"/>
      <c r="D399" s="5"/>
      <c r="E399" s="5"/>
      <c r="F399" s="17"/>
      <c r="G399" s="5"/>
      <c r="H399" s="16"/>
      <c r="I399" s="5"/>
      <c r="J399" s="5"/>
      <c r="K399" s="5"/>
      <c r="L399" s="5"/>
      <c r="M399" s="5"/>
      <c r="N399" s="5"/>
      <c r="O399" s="5"/>
      <c r="P399" s="98"/>
      <c r="Q399" s="98"/>
      <c r="R399" s="98"/>
      <c r="S399" s="98"/>
      <c r="T399" s="98"/>
      <c r="U399" s="98"/>
      <c r="V399" s="98"/>
      <c r="W399" s="98"/>
      <c r="X399" s="98"/>
      <c r="Y399" s="98"/>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6"/>
      <c r="CY399" s="6"/>
      <c r="CZ399" s="6"/>
      <c r="DA399" s="6"/>
    </row>
    <row r="400" spans="1:105" x14ac:dyDescent="0.25">
      <c r="A400" s="1"/>
      <c r="B400" s="5"/>
      <c r="C400" s="5"/>
      <c r="D400" s="5"/>
      <c r="E400" s="5"/>
      <c r="F400" s="17"/>
      <c r="G400" s="5"/>
      <c r="H400" s="16"/>
      <c r="I400" s="5"/>
      <c r="J400" s="5"/>
      <c r="K400" s="5"/>
      <c r="L400" s="5"/>
      <c r="M400" s="5"/>
      <c r="N400" s="5"/>
      <c r="O400" s="5"/>
      <c r="P400" s="98"/>
      <c r="Q400" s="98"/>
      <c r="R400" s="98"/>
      <c r="S400" s="98"/>
      <c r="T400" s="98"/>
      <c r="U400" s="98"/>
      <c r="V400" s="98"/>
      <c r="W400" s="98"/>
      <c r="X400" s="98"/>
      <c r="Y400" s="98"/>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6"/>
      <c r="CY400" s="6"/>
      <c r="CZ400" s="6"/>
      <c r="DA400" s="6"/>
    </row>
    <row r="401" spans="1:105" x14ac:dyDescent="0.25">
      <c r="A401" s="1"/>
      <c r="B401" s="5"/>
      <c r="C401" s="5"/>
      <c r="D401" s="5"/>
      <c r="E401" s="5"/>
      <c r="F401" s="17"/>
      <c r="G401" s="5"/>
      <c r="H401" s="16"/>
      <c r="I401" s="5"/>
      <c r="J401" s="5"/>
      <c r="K401" s="5"/>
      <c r="L401" s="5"/>
      <c r="M401" s="5"/>
      <c r="N401" s="5"/>
      <c r="O401" s="5"/>
      <c r="P401" s="98"/>
      <c r="Q401" s="98"/>
      <c r="R401" s="98"/>
      <c r="S401" s="98"/>
      <c r="T401" s="98"/>
      <c r="U401" s="98"/>
      <c r="V401" s="98"/>
      <c r="W401" s="98"/>
      <c r="X401" s="98"/>
      <c r="Y401" s="98"/>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6"/>
      <c r="CY401" s="6"/>
      <c r="CZ401" s="6"/>
      <c r="DA401" s="6"/>
    </row>
    <row r="402" spans="1:105" x14ac:dyDescent="0.25">
      <c r="A402" s="1"/>
      <c r="B402" s="5"/>
      <c r="C402" s="5"/>
      <c r="D402" s="5"/>
      <c r="E402" s="5"/>
      <c r="F402" s="17"/>
      <c r="G402" s="5"/>
      <c r="H402" s="16"/>
      <c r="I402" s="5"/>
      <c r="J402" s="5"/>
      <c r="K402" s="5"/>
      <c r="L402" s="5"/>
      <c r="M402" s="5"/>
      <c r="N402" s="5"/>
      <c r="O402" s="5"/>
      <c r="P402" s="98"/>
      <c r="Q402" s="98"/>
      <c r="R402" s="98"/>
      <c r="S402" s="98"/>
      <c r="T402" s="98"/>
      <c r="U402" s="98"/>
      <c r="V402" s="98"/>
      <c r="W402" s="98"/>
      <c r="X402" s="98"/>
      <c r="Y402" s="98"/>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6"/>
      <c r="CY402" s="6"/>
      <c r="CZ402" s="6"/>
      <c r="DA402" s="6"/>
    </row>
    <row r="403" spans="1:105" x14ac:dyDescent="0.25">
      <c r="A403" s="1"/>
      <c r="B403" s="5"/>
      <c r="C403" s="5"/>
      <c r="D403" s="5"/>
      <c r="E403" s="5"/>
      <c r="F403" s="17"/>
      <c r="G403" s="5"/>
      <c r="H403" s="16"/>
      <c r="I403" s="5"/>
      <c r="J403" s="5"/>
      <c r="K403" s="5"/>
      <c r="L403" s="5"/>
      <c r="M403" s="5"/>
      <c r="N403" s="5"/>
      <c r="O403" s="5"/>
      <c r="P403" s="98"/>
      <c r="Q403" s="98"/>
      <c r="R403" s="98"/>
      <c r="S403" s="98"/>
      <c r="T403" s="98"/>
      <c r="U403" s="98"/>
      <c r="V403" s="98"/>
      <c r="W403" s="98"/>
      <c r="X403" s="98"/>
      <c r="Y403" s="98"/>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6"/>
      <c r="CY403" s="6"/>
      <c r="CZ403" s="6"/>
      <c r="DA403" s="6"/>
    </row>
    <row r="404" spans="1:105" x14ac:dyDescent="0.25">
      <c r="A404" s="1"/>
      <c r="B404" s="5"/>
      <c r="C404" s="5"/>
      <c r="D404" s="5"/>
      <c r="E404" s="5"/>
      <c r="F404" s="17"/>
      <c r="G404" s="5"/>
      <c r="H404" s="16"/>
      <c r="I404" s="5"/>
      <c r="J404" s="5"/>
      <c r="K404" s="5"/>
      <c r="L404" s="5"/>
      <c r="M404" s="5"/>
      <c r="N404" s="5"/>
      <c r="O404" s="5"/>
      <c r="P404" s="98"/>
      <c r="Q404" s="98"/>
      <c r="R404" s="98"/>
      <c r="S404" s="98"/>
      <c r="T404" s="98"/>
      <c r="U404" s="98"/>
      <c r="V404" s="98"/>
      <c r="W404" s="98"/>
      <c r="X404" s="98"/>
      <c r="Y404" s="98"/>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6"/>
      <c r="CY404" s="6"/>
      <c r="CZ404" s="6"/>
      <c r="DA404" s="6"/>
    </row>
    <row r="405" spans="1:105" x14ac:dyDescent="0.25">
      <c r="A405" s="1"/>
      <c r="B405" s="5"/>
      <c r="C405" s="5"/>
      <c r="D405" s="5"/>
      <c r="E405" s="5"/>
      <c r="F405" s="17"/>
      <c r="G405" s="5"/>
      <c r="H405" s="16"/>
      <c r="I405" s="5"/>
      <c r="J405" s="5"/>
      <c r="K405" s="5"/>
      <c r="L405" s="5"/>
      <c r="M405" s="5"/>
      <c r="N405" s="5"/>
      <c r="O405" s="5"/>
      <c r="P405" s="98"/>
      <c r="Q405" s="98"/>
      <c r="R405" s="98"/>
      <c r="S405" s="98"/>
      <c r="T405" s="98"/>
      <c r="U405" s="98"/>
      <c r="V405" s="98"/>
      <c r="W405" s="98"/>
      <c r="X405" s="98"/>
      <c r="Y405" s="98"/>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6"/>
      <c r="CY405" s="6"/>
      <c r="CZ405" s="6"/>
      <c r="DA405" s="6"/>
    </row>
    <row r="406" spans="1:105" x14ac:dyDescent="0.25">
      <c r="A406" s="1"/>
      <c r="B406" s="5"/>
      <c r="C406" s="5"/>
      <c r="D406" s="5"/>
      <c r="E406" s="5"/>
      <c r="F406" s="17"/>
      <c r="G406" s="5"/>
      <c r="H406" s="16"/>
      <c r="I406" s="5"/>
      <c r="J406" s="5"/>
      <c r="K406" s="5"/>
      <c r="L406" s="5"/>
      <c r="M406" s="5"/>
      <c r="N406" s="5"/>
      <c r="O406" s="5"/>
      <c r="P406" s="98"/>
      <c r="Q406" s="98"/>
      <c r="R406" s="98"/>
      <c r="S406" s="98"/>
      <c r="T406" s="98"/>
      <c r="U406" s="98"/>
      <c r="V406" s="98"/>
      <c r="W406" s="98"/>
      <c r="X406" s="98"/>
      <c r="Y406" s="98"/>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6"/>
      <c r="CY406" s="6"/>
      <c r="CZ406" s="6"/>
      <c r="DA406" s="6"/>
    </row>
    <row r="407" spans="1:105" x14ac:dyDescent="0.25">
      <c r="A407" s="1"/>
      <c r="B407" s="5"/>
      <c r="C407" s="5"/>
      <c r="D407" s="5"/>
      <c r="E407" s="5"/>
      <c r="F407" s="17"/>
      <c r="G407" s="5"/>
      <c r="H407" s="16"/>
      <c r="I407" s="5"/>
      <c r="J407" s="5"/>
      <c r="K407" s="5"/>
      <c r="L407" s="5"/>
      <c r="M407" s="5"/>
      <c r="N407" s="5"/>
      <c r="O407" s="5"/>
      <c r="P407" s="98"/>
      <c r="Q407" s="98"/>
      <c r="R407" s="98"/>
      <c r="S407" s="98"/>
      <c r="T407" s="98"/>
      <c r="U407" s="98"/>
      <c r="V407" s="98"/>
      <c r="W407" s="98"/>
      <c r="X407" s="98"/>
      <c r="Y407" s="98"/>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6"/>
      <c r="CY407" s="6"/>
      <c r="CZ407" s="6"/>
      <c r="DA407" s="6"/>
    </row>
    <row r="408" spans="1:105" x14ac:dyDescent="0.25">
      <c r="A408" s="1"/>
      <c r="B408" s="5"/>
      <c r="C408" s="5"/>
      <c r="D408" s="5"/>
      <c r="E408" s="5"/>
      <c r="F408" s="17"/>
      <c r="G408" s="5"/>
      <c r="H408" s="16"/>
      <c r="I408" s="5"/>
      <c r="J408" s="5"/>
      <c r="K408" s="5"/>
      <c r="L408" s="5"/>
      <c r="M408" s="5"/>
      <c r="N408" s="5"/>
      <c r="O408" s="5"/>
      <c r="P408" s="98"/>
      <c r="Q408" s="98"/>
      <c r="R408" s="98"/>
      <c r="S408" s="98"/>
      <c r="T408" s="98"/>
      <c r="U408" s="98"/>
      <c r="V408" s="98"/>
      <c r="W408" s="98"/>
      <c r="X408" s="98"/>
      <c r="Y408" s="98"/>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6"/>
      <c r="CY408" s="6"/>
      <c r="CZ408" s="6"/>
      <c r="DA408" s="6"/>
    </row>
    <row r="409" spans="1:105" x14ac:dyDescent="0.25">
      <c r="A409" s="1"/>
      <c r="B409" s="5"/>
      <c r="C409" s="5"/>
      <c r="D409" s="5"/>
      <c r="E409" s="5"/>
      <c r="F409" s="17"/>
      <c r="G409" s="5"/>
      <c r="H409" s="16"/>
      <c r="I409" s="5"/>
      <c r="J409" s="5"/>
      <c r="K409" s="5"/>
      <c r="L409" s="5"/>
      <c r="M409" s="5"/>
      <c r="N409" s="5"/>
      <c r="O409" s="5"/>
      <c r="P409" s="98"/>
      <c r="Q409" s="98"/>
      <c r="R409" s="98"/>
      <c r="S409" s="98"/>
      <c r="T409" s="98"/>
      <c r="U409" s="98"/>
      <c r="V409" s="98"/>
      <c r="W409" s="98"/>
      <c r="X409" s="98"/>
      <c r="Y409" s="98"/>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6"/>
      <c r="CY409" s="6"/>
      <c r="CZ409" s="6"/>
      <c r="DA409" s="6"/>
    </row>
    <row r="410" spans="1:105" x14ac:dyDescent="0.25">
      <c r="A410" s="1"/>
      <c r="B410" s="5"/>
      <c r="C410" s="5"/>
      <c r="D410" s="5"/>
      <c r="E410" s="5"/>
      <c r="F410" s="17"/>
      <c r="G410" s="5"/>
      <c r="H410" s="16"/>
      <c r="I410" s="5"/>
      <c r="J410" s="5"/>
      <c r="K410" s="5"/>
      <c r="L410" s="5"/>
      <c r="M410" s="5"/>
      <c r="N410" s="5"/>
      <c r="O410" s="5"/>
      <c r="P410" s="98"/>
      <c r="Q410" s="98"/>
      <c r="R410" s="98"/>
      <c r="S410" s="98"/>
      <c r="T410" s="98"/>
      <c r="U410" s="98"/>
      <c r="V410" s="98"/>
      <c r="W410" s="98"/>
      <c r="X410" s="98"/>
      <c r="Y410" s="98"/>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6"/>
      <c r="CY410" s="6"/>
      <c r="CZ410" s="6"/>
      <c r="DA410" s="6"/>
    </row>
    <row r="411" spans="1:105" x14ac:dyDescent="0.25">
      <c r="A411" s="1"/>
      <c r="B411" s="5"/>
      <c r="C411" s="5"/>
      <c r="D411" s="5"/>
      <c r="E411" s="5"/>
      <c r="F411" s="17"/>
      <c r="G411" s="5"/>
      <c r="H411" s="16"/>
      <c r="I411" s="5"/>
      <c r="J411" s="5"/>
      <c r="K411" s="5"/>
      <c r="L411" s="5"/>
      <c r="M411" s="5"/>
      <c r="N411" s="5"/>
      <c r="O411" s="5"/>
      <c r="P411" s="98"/>
      <c r="Q411" s="98"/>
      <c r="R411" s="98"/>
      <c r="S411" s="98"/>
      <c r="T411" s="98"/>
      <c r="U411" s="98"/>
      <c r="V411" s="98"/>
      <c r="W411" s="98"/>
      <c r="X411" s="98"/>
      <c r="Y411" s="98"/>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6"/>
      <c r="CY411" s="6"/>
      <c r="CZ411" s="6"/>
      <c r="DA411" s="6"/>
    </row>
    <row r="412" spans="1:105" x14ac:dyDescent="0.25">
      <c r="A412" s="1"/>
      <c r="B412" s="5"/>
      <c r="C412" s="5"/>
      <c r="D412" s="5"/>
      <c r="E412" s="5"/>
      <c r="F412" s="17"/>
      <c r="G412" s="5"/>
      <c r="H412" s="16"/>
      <c r="I412" s="5"/>
      <c r="J412" s="5"/>
      <c r="K412" s="5"/>
      <c r="L412" s="5"/>
      <c r="M412" s="5"/>
      <c r="N412" s="5"/>
      <c r="O412" s="5"/>
      <c r="P412" s="98"/>
      <c r="Q412" s="98"/>
      <c r="R412" s="98"/>
      <c r="S412" s="98"/>
      <c r="T412" s="98"/>
      <c r="U412" s="98"/>
      <c r="V412" s="98"/>
      <c r="W412" s="98"/>
      <c r="X412" s="98"/>
      <c r="Y412" s="98"/>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6"/>
      <c r="CY412" s="6"/>
      <c r="CZ412" s="6"/>
      <c r="DA412" s="6"/>
    </row>
    <row r="413" spans="1:105" x14ac:dyDescent="0.25">
      <c r="A413" s="1"/>
      <c r="B413" s="5"/>
      <c r="C413" s="5"/>
      <c r="D413" s="5"/>
      <c r="E413" s="5"/>
      <c r="F413" s="17"/>
      <c r="G413" s="5"/>
      <c r="H413" s="16"/>
      <c r="I413" s="5"/>
      <c r="J413" s="5"/>
      <c r="K413" s="5"/>
      <c r="L413" s="5"/>
      <c r="M413" s="5"/>
      <c r="N413" s="5"/>
      <c r="O413" s="5"/>
      <c r="P413" s="98"/>
      <c r="Q413" s="98"/>
      <c r="R413" s="98"/>
      <c r="S413" s="98"/>
      <c r="T413" s="98"/>
      <c r="U413" s="98"/>
      <c r="V413" s="98"/>
      <c r="W413" s="98"/>
      <c r="X413" s="98"/>
      <c r="Y413" s="98"/>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6"/>
      <c r="CY413" s="6"/>
      <c r="CZ413" s="6"/>
      <c r="DA413" s="6"/>
    </row>
    <row r="414" spans="1:105" x14ac:dyDescent="0.25">
      <c r="A414" s="1"/>
      <c r="B414" s="5"/>
      <c r="C414" s="5"/>
      <c r="D414" s="5"/>
      <c r="E414" s="5"/>
      <c r="F414" s="17"/>
      <c r="G414" s="5"/>
      <c r="H414" s="16"/>
      <c r="I414" s="5"/>
      <c r="J414" s="5"/>
      <c r="K414" s="5"/>
      <c r="L414" s="5"/>
      <c r="M414" s="5"/>
      <c r="N414" s="5"/>
      <c r="O414" s="5"/>
      <c r="P414" s="98"/>
      <c r="Q414" s="98"/>
      <c r="R414" s="98"/>
      <c r="S414" s="98"/>
      <c r="T414" s="98"/>
      <c r="U414" s="98"/>
      <c r="V414" s="98"/>
      <c r="W414" s="98"/>
      <c r="X414" s="98"/>
      <c r="Y414" s="98"/>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6"/>
      <c r="CY414" s="6"/>
      <c r="CZ414" s="6"/>
      <c r="DA414" s="6"/>
    </row>
    <row r="415" spans="1:105" x14ac:dyDescent="0.25">
      <c r="A415" s="1"/>
      <c r="B415" s="5"/>
      <c r="C415" s="5"/>
      <c r="D415" s="5"/>
      <c r="E415" s="5"/>
      <c r="F415" s="17"/>
      <c r="G415" s="5"/>
      <c r="H415" s="16"/>
      <c r="I415" s="5"/>
      <c r="J415" s="5"/>
      <c r="K415" s="5"/>
      <c r="L415" s="5"/>
      <c r="M415" s="5"/>
      <c r="N415" s="5"/>
      <c r="O415" s="5"/>
      <c r="P415" s="98"/>
      <c r="Q415" s="98"/>
      <c r="R415" s="98"/>
      <c r="S415" s="98"/>
      <c r="T415" s="98"/>
      <c r="U415" s="98"/>
      <c r="V415" s="98"/>
      <c r="W415" s="98"/>
      <c r="X415" s="98"/>
      <c r="Y415" s="98"/>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6"/>
      <c r="CY415" s="6"/>
      <c r="CZ415" s="6"/>
      <c r="DA415" s="6"/>
    </row>
    <row r="416" spans="1:105" x14ac:dyDescent="0.25">
      <c r="A416" s="1"/>
      <c r="B416" s="5"/>
      <c r="C416" s="5"/>
      <c r="D416" s="5"/>
      <c r="E416" s="5"/>
      <c r="F416" s="17"/>
      <c r="G416" s="5"/>
      <c r="H416" s="16"/>
      <c r="I416" s="5"/>
      <c r="J416" s="5"/>
      <c r="K416" s="5"/>
      <c r="L416" s="5"/>
      <c r="M416" s="5"/>
      <c r="N416" s="5"/>
      <c r="O416" s="5"/>
      <c r="P416" s="98"/>
      <c r="Q416" s="98"/>
      <c r="R416" s="98"/>
      <c r="S416" s="98"/>
      <c r="T416" s="98"/>
      <c r="U416" s="98"/>
      <c r="V416" s="98"/>
      <c r="W416" s="98"/>
      <c r="X416" s="98"/>
      <c r="Y416" s="98"/>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6"/>
      <c r="CY416" s="6"/>
      <c r="CZ416" s="6"/>
      <c r="DA416" s="6"/>
    </row>
    <row r="417" spans="1:105" x14ac:dyDescent="0.25">
      <c r="A417" s="1"/>
      <c r="B417" s="5"/>
      <c r="C417" s="5"/>
      <c r="D417" s="5"/>
      <c r="E417" s="5"/>
      <c r="F417" s="17"/>
      <c r="G417" s="5"/>
      <c r="H417" s="16"/>
      <c r="I417" s="5"/>
      <c r="J417" s="5"/>
      <c r="K417" s="5"/>
      <c r="L417" s="5"/>
      <c r="M417" s="5"/>
      <c r="N417" s="5"/>
      <c r="O417" s="5"/>
      <c r="P417" s="98"/>
      <c r="Q417" s="98"/>
      <c r="R417" s="98"/>
      <c r="S417" s="98"/>
      <c r="T417" s="98"/>
      <c r="U417" s="98"/>
      <c r="V417" s="98"/>
      <c r="W417" s="98"/>
      <c r="X417" s="98"/>
      <c r="Y417" s="98"/>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6"/>
      <c r="CY417" s="6"/>
      <c r="CZ417" s="6"/>
      <c r="DA417" s="6"/>
    </row>
    <row r="418" spans="1:105" x14ac:dyDescent="0.25">
      <c r="A418" s="1"/>
      <c r="B418" s="5"/>
      <c r="C418" s="5"/>
      <c r="D418" s="5"/>
      <c r="E418" s="5"/>
      <c r="F418" s="17"/>
      <c r="G418" s="5"/>
      <c r="H418" s="16"/>
      <c r="I418" s="5"/>
      <c r="J418" s="5"/>
      <c r="K418" s="5"/>
      <c r="L418" s="5"/>
      <c r="M418" s="5"/>
      <c r="N418" s="5"/>
      <c r="O418" s="5"/>
      <c r="P418" s="98"/>
      <c r="Q418" s="98"/>
      <c r="R418" s="98"/>
      <c r="S418" s="98"/>
      <c r="T418" s="98"/>
      <c r="U418" s="98"/>
      <c r="V418" s="98"/>
      <c r="W418" s="98"/>
      <c r="X418" s="98"/>
      <c r="Y418" s="98"/>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6"/>
      <c r="CY418" s="6"/>
      <c r="CZ418" s="6"/>
      <c r="DA418" s="6"/>
    </row>
    <row r="419" spans="1:105" x14ac:dyDescent="0.25">
      <c r="A419" s="1"/>
      <c r="B419" s="5"/>
      <c r="C419" s="5"/>
      <c r="D419" s="5"/>
      <c r="E419" s="5"/>
      <c r="F419" s="17"/>
      <c r="G419" s="5"/>
      <c r="H419" s="16"/>
      <c r="I419" s="5"/>
      <c r="J419" s="5"/>
      <c r="K419" s="5"/>
      <c r="L419" s="5"/>
      <c r="M419" s="5"/>
      <c r="N419" s="5"/>
      <c r="O419" s="5"/>
      <c r="P419" s="98"/>
      <c r="Q419" s="98"/>
      <c r="R419" s="98"/>
      <c r="S419" s="98"/>
      <c r="T419" s="98"/>
      <c r="U419" s="98"/>
      <c r="V419" s="98"/>
      <c r="W419" s="98"/>
      <c r="X419" s="98"/>
      <c r="Y419" s="98"/>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6"/>
      <c r="CY419" s="6"/>
      <c r="CZ419" s="6"/>
      <c r="DA419" s="6"/>
    </row>
    <row r="420" spans="1:105" x14ac:dyDescent="0.25">
      <c r="A420" s="1"/>
      <c r="B420" s="5"/>
      <c r="C420" s="5"/>
      <c r="D420" s="5"/>
      <c r="E420" s="5"/>
      <c r="F420" s="17"/>
      <c r="G420" s="5"/>
      <c r="H420" s="16"/>
      <c r="I420" s="5"/>
      <c r="J420" s="5"/>
      <c r="K420" s="5"/>
      <c r="L420" s="5"/>
      <c r="M420" s="5"/>
      <c r="N420" s="5"/>
      <c r="O420" s="5"/>
      <c r="P420" s="98"/>
      <c r="Q420" s="98"/>
      <c r="R420" s="98"/>
      <c r="S420" s="98"/>
      <c r="T420" s="98"/>
      <c r="U420" s="98"/>
      <c r="V420" s="98"/>
      <c r="W420" s="98"/>
      <c r="X420" s="98"/>
      <c r="Y420" s="98"/>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6"/>
      <c r="CY420" s="6"/>
      <c r="CZ420" s="6"/>
      <c r="DA420" s="6"/>
    </row>
    <row r="421" spans="1:105" x14ac:dyDescent="0.25">
      <c r="A421" s="1"/>
      <c r="B421" s="5"/>
      <c r="C421" s="5"/>
      <c r="D421" s="5"/>
      <c r="E421" s="5"/>
      <c r="F421" s="17"/>
      <c r="G421" s="5"/>
      <c r="H421" s="16"/>
      <c r="I421" s="5"/>
      <c r="J421" s="5"/>
      <c r="K421" s="5"/>
      <c r="L421" s="5"/>
      <c r="M421" s="5"/>
      <c r="N421" s="5"/>
      <c r="O421" s="5"/>
      <c r="P421" s="98"/>
      <c r="Q421" s="98"/>
      <c r="R421" s="98"/>
      <c r="S421" s="98"/>
      <c r="T421" s="98"/>
      <c r="U421" s="98"/>
      <c r="V421" s="98"/>
      <c r="W421" s="98"/>
      <c r="X421" s="98"/>
      <c r="Y421" s="98"/>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6"/>
      <c r="CY421" s="6"/>
      <c r="CZ421" s="6"/>
      <c r="DA421" s="6"/>
    </row>
    <row r="422" spans="1:105" x14ac:dyDescent="0.25">
      <c r="A422" s="1"/>
      <c r="B422" s="5"/>
      <c r="C422" s="5"/>
      <c r="D422" s="5"/>
      <c r="E422" s="5"/>
      <c r="F422" s="17"/>
      <c r="G422" s="5"/>
      <c r="H422" s="16"/>
      <c r="I422" s="5"/>
      <c r="J422" s="5"/>
      <c r="K422" s="5"/>
      <c r="L422" s="5"/>
      <c r="M422" s="5"/>
      <c r="N422" s="5"/>
      <c r="O422" s="5"/>
      <c r="P422" s="98"/>
      <c r="Q422" s="98"/>
      <c r="R422" s="98"/>
      <c r="S422" s="98"/>
      <c r="T422" s="98"/>
      <c r="U422" s="98"/>
      <c r="V422" s="98"/>
      <c r="W422" s="98"/>
      <c r="X422" s="98"/>
      <c r="Y422" s="98"/>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6"/>
      <c r="CY422" s="6"/>
      <c r="CZ422" s="6"/>
      <c r="DA422" s="6"/>
    </row>
    <row r="423" spans="1:105" x14ac:dyDescent="0.25">
      <c r="A423" s="1"/>
      <c r="B423" s="5"/>
      <c r="C423" s="5"/>
      <c r="D423" s="5"/>
      <c r="E423" s="5"/>
      <c r="F423" s="17"/>
      <c r="G423" s="5"/>
      <c r="H423" s="16"/>
      <c r="I423" s="5"/>
      <c r="J423" s="5"/>
      <c r="K423" s="5"/>
      <c r="L423" s="5"/>
      <c r="M423" s="5"/>
      <c r="N423" s="5"/>
      <c r="O423" s="5"/>
      <c r="P423" s="98"/>
      <c r="Q423" s="98"/>
      <c r="R423" s="98"/>
      <c r="S423" s="98"/>
      <c r="T423" s="98"/>
      <c r="U423" s="98"/>
      <c r="V423" s="98"/>
      <c r="W423" s="98"/>
      <c r="X423" s="98"/>
      <c r="Y423" s="98"/>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6"/>
      <c r="CY423" s="6"/>
      <c r="CZ423" s="6"/>
      <c r="DA423" s="6"/>
    </row>
    <row r="424" spans="1:105" x14ac:dyDescent="0.25">
      <c r="A424" s="1"/>
      <c r="B424" s="5"/>
      <c r="C424" s="5"/>
      <c r="D424" s="5"/>
      <c r="E424" s="5"/>
      <c r="F424" s="17"/>
      <c r="G424" s="5"/>
      <c r="H424" s="16"/>
      <c r="I424" s="5"/>
      <c r="J424" s="5"/>
      <c r="K424" s="5"/>
      <c r="L424" s="5"/>
      <c r="M424" s="5"/>
      <c r="N424" s="5"/>
      <c r="O424" s="5"/>
      <c r="P424" s="98"/>
      <c r="Q424" s="98"/>
      <c r="R424" s="98"/>
      <c r="S424" s="98"/>
      <c r="T424" s="98"/>
      <c r="U424" s="98"/>
      <c r="V424" s="98"/>
      <c r="W424" s="98"/>
      <c r="X424" s="98"/>
      <c r="Y424" s="98"/>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6"/>
      <c r="CY424" s="6"/>
      <c r="CZ424" s="6"/>
      <c r="DA424" s="6"/>
    </row>
    <row r="425" spans="1:105" x14ac:dyDescent="0.25">
      <c r="A425" s="1"/>
      <c r="B425" s="5"/>
      <c r="C425" s="5"/>
      <c r="D425" s="5"/>
      <c r="E425" s="5"/>
      <c r="F425" s="17"/>
      <c r="G425" s="5"/>
      <c r="H425" s="16"/>
      <c r="I425" s="5"/>
      <c r="J425" s="5"/>
      <c r="K425" s="5"/>
      <c r="L425" s="5"/>
      <c r="M425" s="5"/>
      <c r="N425" s="5"/>
      <c r="O425" s="5"/>
      <c r="P425" s="98"/>
      <c r="Q425" s="98"/>
      <c r="R425" s="98"/>
      <c r="S425" s="98"/>
      <c r="T425" s="98"/>
      <c r="U425" s="98"/>
      <c r="V425" s="98"/>
      <c r="W425" s="98"/>
      <c r="X425" s="98"/>
      <c r="Y425" s="98"/>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6"/>
      <c r="CY425" s="6"/>
      <c r="CZ425" s="6"/>
      <c r="DA425" s="6"/>
    </row>
    <row r="426" spans="1:105" x14ac:dyDescent="0.25">
      <c r="A426" s="1"/>
      <c r="B426" s="5"/>
      <c r="C426" s="5"/>
      <c r="D426" s="5"/>
      <c r="E426" s="5"/>
      <c r="F426" s="17"/>
      <c r="G426" s="5"/>
      <c r="H426" s="16"/>
      <c r="I426" s="5"/>
      <c r="J426" s="5"/>
      <c r="K426" s="5"/>
      <c r="L426" s="5"/>
      <c r="M426" s="5"/>
      <c r="N426" s="5"/>
      <c r="O426" s="5"/>
      <c r="P426" s="98"/>
      <c r="Q426" s="98"/>
      <c r="R426" s="98"/>
      <c r="S426" s="98"/>
      <c r="T426" s="98"/>
      <c r="U426" s="98"/>
      <c r="V426" s="98"/>
      <c r="W426" s="98"/>
      <c r="X426" s="98"/>
      <c r="Y426" s="98"/>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6"/>
      <c r="CY426" s="6"/>
      <c r="CZ426" s="6"/>
      <c r="DA426" s="6"/>
    </row>
    <row r="427" spans="1:105" x14ac:dyDescent="0.25">
      <c r="A427" s="1"/>
      <c r="B427" s="5"/>
      <c r="C427" s="5"/>
      <c r="D427" s="5"/>
      <c r="E427" s="5"/>
      <c r="F427" s="17"/>
      <c r="G427" s="5"/>
      <c r="H427" s="16"/>
      <c r="I427" s="5"/>
      <c r="J427" s="5"/>
      <c r="K427" s="5"/>
      <c r="L427" s="5"/>
      <c r="M427" s="5"/>
      <c r="N427" s="5"/>
      <c r="O427" s="5"/>
      <c r="P427" s="98"/>
      <c r="Q427" s="98"/>
      <c r="R427" s="98"/>
      <c r="S427" s="98"/>
      <c r="T427" s="98"/>
      <c r="U427" s="98"/>
      <c r="V427" s="98"/>
      <c r="W427" s="98"/>
      <c r="X427" s="98"/>
      <c r="Y427" s="98"/>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6"/>
      <c r="CY427" s="6"/>
      <c r="CZ427" s="6"/>
      <c r="DA427" s="6"/>
    </row>
    <row r="428" spans="1:105" x14ac:dyDescent="0.25">
      <c r="A428" s="1"/>
      <c r="B428" s="5"/>
      <c r="C428" s="5"/>
      <c r="D428" s="5"/>
      <c r="E428" s="5"/>
      <c r="F428" s="17"/>
      <c r="G428" s="5"/>
      <c r="H428" s="16"/>
      <c r="I428" s="5"/>
      <c r="J428" s="5"/>
      <c r="K428" s="5"/>
      <c r="L428" s="5"/>
      <c r="M428" s="5"/>
      <c r="N428" s="5"/>
      <c r="O428" s="5"/>
      <c r="P428" s="98"/>
      <c r="Q428" s="98"/>
      <c r="R428" s="98"/>
      <c r="S428" s="98"/>
      <c r="T428" s="98"/>
      <c r="U428" s="98"/>
      <c r="V428" s="98"/>
      <c r="W428" s="98"/>
      <c r="X428" s="98"/>
      <c r="Y428" s="98"/>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6"/>
      <c r="CY428" s="6"/>
      <c r="CZ428" s="6"/>
      <c r="DA428" s="6"/>
    </row>
    <row r="429" spans="1:105" x14ac:dyDescent="0.25">
      <c r="A429" s="1"/>
      <c r="B429" s="5"/>
      <c r="C429" s="5"/>
      <c r="D429" s="5"/>
      <c r="E429" s="5"/>
      <c r="F429" s="17"/>
      <c r="G429" s="5"/>
      <c r="H429" s="16"/>
      <c r="I429" s="5"/>
      <c r="J429" s="5"/>
      <c r="K429" s="5"/>
      <c r="L429" s="5"/>
      <c r="M429" s="5"/>
      <c r="N429" s="5"/>
      <c r="O429" s="5"/>
      <c r="P429" s="98"/>
      <c r="Q429" s="98"/>
      <c r="R429" s="98"/>
      <c r="S429" s="98"/>
      <c r="T429" s="98"/>
      <c r="U429" s="98"/>
      <c r="V429" s="98"/>
      <c r="W429" s="98"/>
      <c r="X429" s="98"/>
      <c r="Y429" s="98"/>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6"/>
      <c r="CY429" s="6"/>
      <c r="CZ429" s="6"/>
      <c r="DA429" s="6"/>
    </row>
    <row r="430" spans="1:105" x14ac:dyDescent="0.25">
      <c r="A430" s="1"/>
      <c r="B430" s="5"/>
      <c r="C430" s="5"/>
      <c r="D430" s="5"/>
      <c r="E430" s="5"/>
      <c r="F430" s="17"/>
      <c r="G430" s="5"/>
      <c r="H430" s="16"/>
      <c r="I430" s="5"/>
      <c r="J430" s="5"/>
      <c r="K430" s="5"/>
      <c r="L430" s="5"/>
      <c r="M430" s="5"/>
      <c r="N430" s="5"/>
      <c r="O430" s="5"/>
      <c r="P430" s="98"/>
      <c r="Q430" s="98"/>
      <c r="R430" s="98"/>
      <c r="S430" s="98"/>
      <c r="T430" s="98"/>
      <c r="U430" s="98"/>
      <c r="V430" s="98"/>
      <c r="W430" s="98"/>
      <c r="X430" s="98"/>
      <c r="Y430" s="98"/>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6"/>
      <c r="CY430" s="6"/>
      <c r="CZ430" s="6"/>
      <c r="DA430" s="6"/>
    </row>
    <row r="431" spans="1:105" x14ac:dyDescent="0.25">
      <c r="A431" s="1"/>
      <c r="B431" s="5"/>
      <c r="C431" s="5"/>
      <c r="D431" s="5"/>
      <c r="E431" s="5"/>
      <c r="F431" s="17"/>
      <c r="G431" s="5"/>
      <c r="H431" s="16"/>
      <c r="I431" s="5"/>
      <c r="J431" s="5"/>
      <c r="K431" s="5"/>
      <c r="L431" s="5"/>
      <c r="M431" s="5"/>
      <c r="N431" s="5"/>
      <c r="O431" s="5"/>
      <c r="P431" s="98"/>
      <c r="Q431" s="98"/>
      <c r="R431" s="98"/>
      <c r="S431" s="98"/>
      <c r="T431" s="98"/>
      <c r="U431" s="98"/>
      <c r="V431" s="98"/>
      <c r="W431" s="98"/>
      <c r="X431" s="98"/>
      <c r="Y431" s="98"/>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6"/>
      <c r="CY431" s="6"/>
      <c r="CZ431" s="6"/>
      <c r="DA431" s="6"/>
    </row>
    <row r="432" spans="1:105" x14ac:dyDescent="0.25">
      <c r="A432" s="1"/>
      <c r="B432" s="5"/>
      <c r="C432" s="5"/>
      <c r="D432" s="5"/>
      <c r="E432" s="5"/>
      <c r="F432" s="17"/>
      <c r="G432" s="5"/>
      <c r="H432" s="16"/>
      <c r="I432" s="5"/>
      <c r="J432" s="5"/>
      <c r="K432" s="5"/>
      <c r="L432" s="5"/>
      <c r="M432" s="5"/>
      <c r="N432" s="5"/>
      <c r="O432" s="5"/>
      <c r="P432" s="98"/>
      <c r="Q432" s="98"/>
      <c r="R432" s="98"/>
      <c r="S432" s="98"/>
      <c r="T432" s="98"/>
      <c r="U432" s="98"/>
      <c r="V432" s="98"/>
      <c r="W432" s="98"/>
      <c r="X432" s="98"/>
      <c r="Y432" s="98"/>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6"/>
      <c r="CY432" s="6"/>
      <c r="CZ432" s="6"/>
      <c r="DA432" s="6"/>
    </row>
    <row r="433" spans="1:105" x14ac:dyDescent="0.25">
      <c r="A433" s="1"/>
      <c r="B433" s="5"/>
      <c r="C433" s="5"/>
      <c r="D433" s="5"/>
      <c r="E433" s="5"/>
      <c r="F433" s="17"/>
      <c r="G433" s="5"/>
      <c r="H433" s="16"/>
      <c r="I433" s="5"/>
      <c r="J433" s="5"/>
      <c r="K433" s="5"/>
      <c r="L433" s="5"/>
      <c r="M433" s="5"/>
      <c r="N433" s="5"/>
      <c r="O433" s="5"/>
      <c r="P433" s="98"/>
      <c r="Q433" s="98"/>
      <c r="R433" s="98"/>
      <c r="S433" s="98"/>
      <c r="T433" s="98"/>
      <c r="U433" s="98"/>
      <c r="V433" s="98"/>
      <c r="W433" s="98"/>
      <c r="X433" s="98"/>
      <c r="Y433" s="98"/>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6"/>
      <c r="CY433" s="6"/>
      <c r="CZ433" s="6"/>
      <c r="DA433" s="6"/>
    </row>
    <row r="434" spans="1:105" x14ac:dyDescent="0.25">
      <c r="A434" s="1"/>
      <c r="B434" s="5"/>
      <c r="C434" s="5"/>
      <c r="D434" s="5"/>
      <c r="E434" s="5"/>
      <c r="F434" s="17"/>
      <c r="G434" s="5"/>
      <c r="H434" s="16"/>
      <c r="I434" s="5"/>
      <c r="J434" s="5"/>
      <c r="K434" s="5"/>
      <c r="L434" s="5"/>
      <c r="M434" s="5"/>
      <c r="N434" s="5"/>
      <c r="O434" s="5"/>
      <c r="P434" s="98"/>
      <c r="Q434" s="98"/>
      <c r="R434" s="98"/>
      <c r="S434" s="98"/>
      <c r="T434" s="98"/>
      <c r="U434" s="98"/>
      <c r="V434" s="98"/>
      <c r="W434" s="98"/>
      <c r="X434" s="98"/>
      <c r="Y434" s="98"/>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6"/>
      <c r="CY434" s="6"/>
      <c r="CZ434" s="6"/>
      <c r="DA434" s="6"/>
    </row>
    <row r="435" spans="1:105" x14ac:dyDescent="0.25">
      <c r="A435" s="1"/>
      <c r="B435" s="5"/>
      <c r="C435" s="5"/>
      <c r="D435" s="5"/>
      <c r="E435" s="5"/>
      <c r="F435" s="17"/>
      <c r="G435" s="5"/>
      <c r="H435" s="16"/>
      <c r="I435" s="5"/>
      <c r="J435" s="5"/>
      <c r="K435" s="5"/>
      <c r="L435" s="5"/>
      <c r="M435" s="5"/>
      <c r="N435" s="5"/>
      <c r="O435" s="5"/>
      <c r="P435" s="98"/>
      <c r="Q435" s="98"/>
      <c r="R435" s="98"/>
      <c r="S435" s="98"/>
      <c r="T435" s="98"/>
      <c r="U435" s="98"/>
      <c r="V435" s="98"/>
      <c r="W435" s="98"/>
      <c r="X435" s="98"/>
      <c r="Y435" s="98"/>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6"/>
      <c r="CY435" s="6"/>
      <c r="CZ435" s="6"/>
      <c r="DA435" s="6"/>
    </row>
    <row r="436" spans="1:105" x14ac:dyDescent="0.25">
      <c r="A436" s="1"/>
      <c r="B436" s="5"/>
      <c r="C436" s="5"/>
      <c r="D436" s="5"/>
      <c r="E436" s="5"/>
      <c r="F436" s="17"/>
      <c r="G436" s="5"/>
      <c r="H436" s="16"/>
      <c r="I436" s="5"/>
      <c r="J436" s="5"/>
      <c r="K436" s="5"/>
      <c r="L436" s="5"/>
      <c r="M436" s="5"/>
      <c r="N436" s="5"/>
      <c r="O436" s="5"/>
      <c r="P436" s="98"/>
      <c r="Q436" s="98"/>
      <c r="R436" s="98"/>
      <c r="S436" s="98"/>
      <c r="T436" s="98"/>
      <c r="U436" s="98"/>
      <c r="V436" s="98"/>
      <c r="W436" s="98"/>
      <c r="X436" s="98"/>
      <c r="Y436" s="98"/>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6"/>
      <c r="CY436" s="6"/>
      <c r="CZ436" s="6"/>
      <c r="DA436" s="6"/>
    </row>
    <row r="437" spans="1:105" x14ac:dyDescent="0.25">
      <c r="A437" s="1"/>
      <c r="B437" s="5"/>
      <c r="C437" s="5"/>
      <c r="D437" s="5"/>
      <c r="E437" s="5"/>
      <c r="F437" s="17"/>
      <c r="G437" s="5"/>
      <c r="H437" s="16"/>
      <c r="I437" s="5"/>
      <c r="J437" s="5"/>
      <c r="K437" s="5"/>
      <c r="L437" s="5"/>
      <c r="M437" s="5"/>
      <c r="N437" s="5"/>
      <c r="O437" s="5"/>
      <c r="P437" s="98"/>
      <c r="Q437" s="98"/>
      <c r="R437" s="98"/>
      <c r="S437" s="98"/>
      <c r="T437" s="98"/>
      <c r="U437" s="98"/>
      <c r="V437" s="98"/>
      <c r="W437" s="98"/>
      <c r="X437" s="98"/>
      <c r="Y437" s="98"/>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6"/>
      <c r="CY437" s="6"/>
      <c r="CZ437" s="6"/>
      <c r="DA437" s="6"/>
    </row>
    <row r="438" spans="1:105" x14ac:dyDescent="0.25">
      <c r="A438" s="1"/>
      <c r="B438" s="5"/>
      <c r="C438" s="5"/>
      <c r="D438" s="5"/>
      <c r="E438" s="5"/>
      <c r="F438" s="17"/>
      <c r="G438" s="5"/>
      <c r="H438" s="16"/>
      <c r="I438" s="5"/>
      <c r="J438" s="5"/>
      <c r="K438" s="5"/>
      <c r="L438" s="5"/>
      <c r="M438" s="5"/>
      <c r="N438" s="5"/>
      <c r="O438" s="5"/>
      <c r="P438" s="98"/>
      <c r="Q438" s="98"/>
      <c r="R438" s="98"/>
      <c r="S438" s="98"/>
      <c r="T438" s="98"/>
      <c r="U438" s="98"/>
      <c r="V438" s="98"/>
      <c r="W438" s="98"/>
      <c r="X438" s="98"/>
      <c r="Y438" s="98"/>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6"/>
      <c r="CY438" s="6"/>
      <c r="CZ438" s="6"/>
      <c r="DA438" s="6"/>
    </row>
    <row r="439" spans="1:105" x14ac:dyDescent="0.25">
      <c r="A439" s="1"/>
      <c r="B439" s="5"/>
      <c r="C439" s="5"/>
      <c r="D439" s="5"/>
      <c r="E439" s="5"/>
      <c r="F439" s="17"/>
      <c r="G439" s="5"/>
      <c r="H439" s="16"/>
      <c r="I439" s="5"/>
      <c r="J439" s="5"/>
      <c r="K439" s="5"/>
      <c r="L439" s="5"/>
      <c r="M439" s="5"/>
      <c r="N439" s="5"/>
      <c r="O439" s="5"/>
      <c r="P439" s="98"/>
      <c r="Q439" s="98"/>
      <c r="R439" s="98"/>
      <c r="S439" s="98"/>
      <c r="T439" s="98"/>
      <c r="U439" s="98"/>
      <c r="V439" s="98"/>
      <c r="W439" s="98"/>
      <c r="X439" s="98"/>
      <c r="Y439" s="98"/>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6"/>
      <c r="CY439" s="6"/>
      <c r="CZ439" s="6"/>
      <c r="DA439" s="6"/>
    </row>
    <row r="440" spans="1:105" x14ac:dyDescent="0.25">
      <c r="A440" s="1"/>
      <c r="B440" s="5"/>
      <c r="C440" s="5"/>
      <c r="D440" s="5"/>
      <c r="E440" s="5"/>
      <c r="F440" s="17"/>
      <c r="G440" s="5"/>
      <c r="H440" s="16"/>
      <c r="I440" s="5"/>
      <c r="J440" s="5"/>
      <c r="K440" s="5"/>
      <c r="L440" s="5"/>
      <c r="M440" s="5"/>
      <c r="N440" s="5"/>
      <c r="O440" s="5"/>
      <c r="P440" s="98"/>
      <c r="Q440" s="98"/>
      <c r="R440" s="98"/>
      <c r="S440" s="98"/>
      <c r="T440" s="98"/>
      <c r="U440" s="98"/>
      <c r="V440" s="98"/>
      <c r="W440" s="98"/>
      <c r="X440" s="98"/>
      <c r="Y440" s="98"/>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6"/>
      <c r="CY440" s="6"/>
      <c r="CZ440" s="6"/>
      <c r="DA440" s="6"/>
    </row>
    <row r="441" spans="1:105" x14ac:dyDescent="0.25">
      <c r="A441" s="1"/>
      <c r="B441" s="5"/>
      <c r="C441" s="5"/>
      <c r="D441" s="5"/>
      <c r="E441" s="5"/>
      <c r="F441" s="17"/>
      <c r="G441" s="5"/>
      <c r="H441" s="16"/>
      <c r="I441" s="5"/>
      <c r="J441" s="5"/>
      <c r="K441" s="5"/>
      <c r="L441" s="5"/>
      <c r="M441" s="5"/>
      <c r="N441" s="5"/>
      <c r="O441" s="5"/>
      <c r="P441" s="98"/>
      <c r="Q441" s="98"/>
      <c r="R441" s="98"/>
      <c r="S441" s="98"/>
      <c r="T441" s="98"/>
      <c r="U441" s="98"/>
      <c r="V441" s="98"/>
      <c r="W441" s="98"/>
      <c r="X441" s="98"/>
      <c r="Y441" s="98"/>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6"/>
      <c r="CY441" s="6"/>
      <c r="CZ441" s="6"/>
      <c r="DA441" s="6"/>
    </row>
    <row r="442" spans="1:105" x14ac:dyDescent="0.25">
      <c r="A442" s="1"/>
      <c r="B442" s="5"/>
      <c r="C442" s="5"/>
      <c r="D442" s="5"/>
      <c r="E442" s="5"/>
      <c r="F442" s="17"/>
      <c r="G442" s="5"/>
      <c r="H442" s="16"/>
      <c r="I442" s="5"/>
      <c r="J442" s="5"/>
      <c r="K442" s="5"/>
      <c r="L442" s="5"/>
      <c r="M442" s="5"/>
      <c r="N442" s="5"/>
      <c r="O442" s="5"/>
      <c r="P442" s="98"/>
      <c r="Q442" s="98"/>
      <c r="R442" s="98"/>
      <c r="S442" s="98"/>
      <c r="T442" s="98"/>
      <c r="U442" s="98"/>
      <c r="V442" s="98"/>
      <c r="W442" s="98"/>
      <c r="X442" s="98"/>
      <c r="Y442" s="98"/>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6"/>
      <c r="CY442" s="6"/>
      <c r="CZ442" s="6"/>
      <c r="DA442" s="6"/>
    </row>
    <row r="443" spans="1:105" x14ac:dyDescent="0.25">
      <c r="A443" s="1"/>
      <c r="B443" s="5"/>
      <c r="C443" s="5"/>
      <c r="D443" s="5"/>
      <c r="E443" s="5"/>
      <c r="F443" s="17"/>
      <c r="G443" s="5"/>
      <c r="H443" s="16"/>
      <c r="I443" s="5"/>
      <c r="J443" s="5"/>
      <c r="K443" s="5"/>
      <c r="L443" s="5"/>
      <c r="M443" s="5"/>
      <c r="N443" s="5"/>
      <c r="O443" s="5"/>
      <c r="P443" s="98"/>
      <c r="Q443" s="98"/>
      <c r="R443" s="98"/>
      <c r="S443" s="98"/>
      <c r="T443" s="98"/>
      <c r="U443" s="98"/>
      <c r="V443" s="98"/>
      <c r="W443" s="98"/>
      <c r="X443" s="98"/>
      <c r="Y443" s="98"/>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6"/>
      <c r="CY443" s="6"/>
      <c r="CZ443" s="6"/>
      <c r="DA443" s="6"/>
    </row>
    <row r="444" spans="1:105" x14ac:dyDescent="0.25">
      <c r="A444" s="1"/>
      <c r="B444" s="5"/>
      <c r="C444" s="5"/>
      <c r="D444" s="5"/>
      <c r="E444" s="5"/>
      <c r="F444" s="17"/>
      <c r="G444" s="5"/>
      <c r="H444" s="16"/>
      <c r="I444" s="5"/>
      <c r="J444" s="5"/>
      <c r="K444" s="5"/>
      <c r="L444" s="5"/>
      <c r="M444" s="5"/>
      <c r="N444" s="5"/>
      <c r="O444" s="5"/>
      <c r="P444" s="98"/>
      <c r="Q444" s="98"/>
      <c r="R444" s="98"/>
      <c r="S444" s="98"/>
      <c r="T444" s="98"/>
      <c r="U444" s="98"/>
      <c r="V444" s="98"/>
      <c r="W444" s="98"/>
      <c r="X444" s="98"/>
      <c r="Y444" s="98"/>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6"/>
      <c r="CY444" s="6"/>
      <c r="CZ444" s="6"/>
      <c r="DA444" s="6"/>
    </row>
    <row r="445" spans="1:105" x14ac:dyDescent="0.25">
      <c r="A445" s="1"/>
      <c r="B445" s="5"/>
      <c r="C445" s="5"/>
      <c r="D445" s="5"/>
      <c r="E445" s="5"/>
      <c r="F445" s="17"/>
      <c r="G445" s="5"/>
      <c r="H445" s="16"/>
      <c r="I445" s="5"/>
      <c r="J445" s="5"/>
      <c r="K445" s="5"/>
      <c r="L445" s="5"/>
      <c r="M445" s="5"/>
      <c r="N445" s="5"/>
      <c r="O445" s="5"/>
      <c r="P445" s="98"/>
      <c r="Q445" s="98"/>
      <c r="R445" s="98"/>
      <c r="S445" s="98"/>
      <c r="T445" s="98"/>
      <c r="U445" s="98"/>
      <c r="V445" s="98"/>
      <c r="W445" s="98"/>
      <c r="X445" s="98"/>
      <c r="Y445" s="98"/>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6"/>
      <c r="CY445" s="6"/>
      <c r="CZ445" s="6"/>
      <c r="DA445" s="6"/>
    </row>
    <row r="446" spans="1:105" x14ac:dyDescent="0.25">
      <c r="A446" s="1"/>
      <c r="B446" s="5"/>
      <c r="C446" s="5"/>
      <c r="D446" s="5"/>
      <c r="E446" s="5"/>
      <c r="F446" s="17"/>
      <c r="G446" s="5"/>
      <c r="H446" s="16"/>
      <c r="I446" s="5"/>
      <c r="J446" s="5"/>
      <c r="K446" s="5"/>
      <c r="L446" s="5"/>
      <c r="M446" s="5"/>
      <c r="N446" s="5"/>
      <c r="O446" s="5"/>
      <c r="P446" s="98"/>
      <c r="Q446" s="98"/>
      <c r="R446" s="98"/>
      <c r="S446" s="98"/>
      <c r="T446" s="98"/>
      <c r="U446" s="98"/>
      <c r="V446" s="98"/>
      <c r="W446" s="98"/>
      <c r="X446" s="98"/>
      <c r="Y446" s="98"/>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6"/>
      <c r="CY446" s="6"/>
      <c r="CZ446" s="6"/>
      <c r="DA446" s="6"/>
    </row>
    <row r="447" spans="1:105" x14ac:dyDescent="0.25">
      <c r="A447" s="1"/>
      <c r="B447" s="5"/>
      <c r="C447" s="5"/>
      <c r="D447" s="5"/>
      <c r="E447" s="5"/>
      <c r="F447" s="17"/>
      <c r="G447" s="5"/>
      <c r="H447" s="16"/>
      <c r="I447" s="5"/>
      <c r="J447" s="5"/>
      <c r="K447" s="5"/>
      <c r="L447" s="5"/>
      <c r="M447" s="5"/>
      <c r="N447" s="5"/>
      <c r="O447" s="5"/>
      <c r="P447" s="98"/>
      <c r="Q447" s="98"/>
      <c r="R447" s="98"/>
      <c r="S447" s="98"/>
      <c r="T447" s="98"/>
      <c r="U447" s="98"/>
      <c r="V447" s="98"/>
      <c r="W447" s="98"/>
      <c r="X447" s="98"/>
      <c r="Y447" s="98"/>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6"/>
      <c r="CY447" s="6"/>
      <c r="CZ447" s="6"/>
      <c r="DA447" s="6"/>
    </row>
    <row r="448" spans="1:105" x14ac:dyDescent="0.25">
      <c r="A448" s="1"/>
      <c r="B448" s="5"/>
      <c r="C448" s="5"/>
      <c r="D448" s="5"/>
      <c r="E448" s="5"/>
      <c r="F448" s="17"/>
      <c r="G448" s="5"/>
      <c r="H448" s="16"/>
      <c r="I448" s="5"/>
      <c r="J448" s="5"/>
      <c r="K448" s="5"/>
      <c r="L448" s="5"/>
      <c r="M448" s="5"/>
      <c r="N448" s="5"/>
      <c r="O448" s="5"/>
      <c r="P448" s="98"/>
      <c r="Q448" s="98"/>
      <c r="R448" s="98"/>
      <c r="S448" s="98"/>
      <c r="T448" s="98"/>
      <c r="U448" s="98"/>
      <c r="V448" s="98"/>
      <c r="W448" s="98"/>
      <c r="X448" s="98"/>
      <c r="Y448" s="98"/>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6"/>
      <c r="CY448" s="6"/>
      <c r="CZ448" s="6"/>
      <c r="DA448" s="6"/>
    </row>
    <row r="449" spans="1:105" x14ac:dyDescent="0.25">
      <c r="A449" s="1"/>
      <c r="B449" s="5"/>
      <c r="C449" s="5"/>
      <c r="D449" s="5"/>
      <c r="E449" s="5"/>
      <c r="F449" s="17"/>
      <c r="G449" s="5"/>
      <c r="H449" s="16"/>
      <c r="I449" s="5"/>
      <c r="J449" s="5"/>
      <c r="K449" s="5"/>
      <c r="L449" s="5"/>
      <c r="M449" s="5"/>
      <c r="N449" s="5"/>
      <c r="O449" s="5"/>
      <c r="P449" s="98"/>
      <c r="Q449" s="98"/>
      <c r="R449" s="98"/>
      <c r="S449" s="98"/>
      <c r="T449" s="98"/>
      <c r="U449" s="98"/>
      <c r="V449" s="98"/>
      <c r="W449" s="98"/>
      <c r="X449" s="98"/>
      <c r="Y449" s="98"/>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6"/>
      <c r="CY449" s="6"/>
      <c r="CZ449" s="6"/>
      <c r="DA449" s="6"/>
    </row>
    <row r="450" spans="1:105" x14ac:dyDescent="0.25">
      <c r="A450" s="1"/>
      <c r="B450" s="5"/>
      <c r="C450" s="5"/>
      <c r="D450" s="5"/>
      <c r="E450" s="5"/>
      <c r="F450" s="17"/>
      <c r="G450" s="5"/>
      <c r="H450" s="16"/>
      <c r="I450" s="5"/>
      <c r="J450" s="5"/>
      <c r="K450" s="5"/>
      <c r="L450" s="5"/>
      <c r="M450" s="5"/>
      <c r="N450" s="5"/>
      <c r="O450" s="5"/>
      <c r="P450" s="98"/>
      <c r="Q450" s="98"/>
      <c r="R450" s="98"/>
      <c r="S450" s="98"/>
      <c r="T450" s="98"/>
      <c r="U450" s="98"/>
      <c r="V450" s="98"/>
      <c r="W450" s="98"/>
      <c r="X450" s="98"/>
      <c r="Y450" s="98"/>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6"/>
      <c r="CY450" s="6"/>
      <c r="CZ450" s="6"/>
      <c r="DA450" s="6"/>
    </row>
    <row r="451" spans="1:105" x14ac:dyDescent="0.25">
      <c r="A451" s="1"/>
      <c r="B451" s="5"/>
      <c r="C451" s="5"/>
      <c r="D451" s="5"/>
      <c r="E451" s="5"/>
      <c r="F451" s="17"/>
      <c r="G451" s="5"/>
      <c r="H451" s="16"/>
      <c r="I451" s="5"/>
      <c r="J451" s="5"/>
      <c r="K451" s="5"/>
      <c r="L451" s="5"/>
      <c r="M451" s="5"/>
      <c r="N451" s="5"/>
      <c r="O451" s="5"/>
      <c r="P451" s="98"/>
      <c r="Q451" s="98"/>
      <c r="R451" s="98"/>
      <c r="S451" s="98"/>
      <c r="T451" s="98"/>
      <c r="U451" s="98"/>
      <c r="V451" s="98"/>
      <c r="W451" s="98"/>
      <c r="X451" s="98"/>
      <c r="Y451" s="98"/>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6"/>
      <c r="CY451" s="6"/>
      <c r="CZ451" s="6"/>
      <c r="DA451" s="6"/>
    </row>
    <row r="452" spans="1:105" x14ac:dyDescent="0.25">
      <c r="A452" s="1"/>
      <c r="B452" s="5"/>
      <c r="C452" s="5"/>
      <c r="D452" s="5"/>
      <c r="E452" s="5"/>
      <c r="F452" s="17"/>
      <c r="G452" s="5"/>
      <c r="H452" s="16"/>
      <c r="I452" s="5"/>
      <c r="J452" s="5"/>
      <c r="K452" s="5"/>
      <c r="L452" s="5"/>
      <c r="M452" s="5"/>
      <c r="N452" s="5"/>
      <c r="O452" s="5"/>
      <c r="P452" s="98"/>
      <c r="Q452" s="98"/>
      <c r="R452" s="98"/>
      <c r="S452" s="98"/>
      <c r="T452" s="98"/>
      <c r="U452" s="98"/>
      <c r="V452" s="98"/>
      <c r="W452" s="98"/>
      <c r="X452" s="98"/>
      <c r="Y452" s="98"/>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6"/>
      <c r="CY452" s="6"/>
      <c r="CZ452" s="6"/>
      <c r="DA452" s="6"/>
    </row>
    <row r="453" spans="1:105" x14ac:dyDescent="0.25">
      <c r="A453" s="1"/>
      <c r="B453" s="5"/>
      <c r="C453" s="5"/>
      <c r="D453" s="5"/>
      <c r="E453" s="5"/>
      <c r="F453" s="17"/>
      <c r="G453" s="5"/>
      <c r="H453" s="16"/>
      <c r="I453" s="5"/>
      <c r="J453" s="5"/>
      <c r="K453" s="5"/>
      <c r="L453" s="5"/>
      <c r="M453" s="5"/>
      <c r="N453" s="5"/>
      <c r="O453" s="5"/>
      <c r="P453" s="98"/>
      <c r="Q453" s="98"/>
      <c r="R453" s="98"/>
      <c r="S453" s="98"/>
      <c r="T453" s="98"/>
      <c r="U453" s="98"/>
      <c r="V453" s="98"/>
      <c r="W453" s="98"/>
      <c r="X453" s="98"/>
      <c r="Y453" s="98"/>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6"/>
      <c r="CY453" s="6"/>
      <c r="CZ453" s="6"/>
      <c r="DA453" s="6"/>
    </row>
    <row r="454" spans="1:105" x14ac:dyDescent="0.25">
      <c r="A454" s="1"/>
      <c r="B454" s="5"/>
      <c r="C454" s="5"/>
      <c r="D454" s="5"/>
      <c r="E454" s="5"/>
      <c r="F454" s="17"/>
      <c r="G454" s="5"/>
      <c r="H454" s="16"/>
      <c r="I454" s="5"/>
      <c r="J454" s="5"/>
      <c r="K454" s="5"/>
      <c r="L454" s="5"/>
      <c r="M454" s="5"/>
      <c r="N454" s="5"/>
      <c r="O454" s="5"/>
      <c r="P454" s="98"/>
      <c r="Q454" s="98"/>
      <c r="R454" s="98"/>
      <c r="S454" s="98"/>
      <c r="T454" s="98"/>
      <c r="U454" s="98"/>
      <c r="V454" s="98"/>
      <c r="W454" s="98"/>
      <c r="X454" s="98"/>
      <c r="Y454" s="98"/>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6"/>
      <c r="CY454" s="6"/>
      <c r="CZ454" s="6"/>
      <c r="DA454" s="6"/>
    </row>
    <row r="455" spans="1:105" x14ac:dyDescent="0.25">
      <c r="A455" s="1"/>
      <c r="B455" s="5"/>
      <c r="C455" s="5"/>
      <c r="D455" s="5"/>
      <c r="E455" s="5"/>
      <c r="F455" s="17"/>
      <c r="G455" s="5"/>
      <c r="H455" s="16"/>
      <c r="I455" s="5"/>
      <c r="J455" s="5"/>
      <c r="K455" s="5"/>
      <c r="L455" s="5"/>
      <c r="M455" s="5"/>
      <c r="N455" s="5"/>
      <c r="O455" s="5"/>
      <c r="P455" s="98"/>
      <c r="Q455" s="98"/>
      <c r="R455" s="98"/>
      <c r="S455" s="98"/>
      <c r="T455" s="98"/>
      <c r="U455" s="98"/>
      <c r="V455" s="98"/>
      <c r="W455" s="98"/>
      <c r="X455" s="98"/>
      <c r="Y455" s="98"/>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6"/>
      <c r="CY455" s="6"/>
      <c r="CZ455" s="6"/>
      <c r="DA455" s="6"/>
    </row>
    <row r="456" spans="1:105" x14ac:dyDescent="0.25">
      <c r="A456" s="1"/>
      <c r="B456" s="5"/>
      <c r="C456" s="5"/>
      <c r="D456" s="5"/>
      <c r="E456" s="5"/>
      <c r="F456" s="17"/>
      <c r="G456" s="5"/>
      <c r="H456" s="16"/>
      <c r="I456" s="5"/>
      <c r="J456" s="5"/>
      <c r="K456" s="5"/>
      <c r="L456" s="5"/>
      <c r="M456" s="5"/>
      <c r="N456" s="5"/>
      <c r="O456" s="5"/>
      <c r="P456" s="98"/>
      <c r="Q456" s="98"/>
      <c r="R456" s="98"/>
      <c r="S456" s="98"/>
      <c r="T456" s="98"/>
      <c r="U456" s="98"/>
      <c r="V456" s="98"/>
      <c r="W456" s="98"/>
      <c r="X456" s="98"/>
      <c r="Y456" s="98"/>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6"/>
      <c r="CY456" s="6"/>
      <c r="CZ456" s="6"/>
      <c r="DA456" s="6"/>
    </row>
    <row r="457" spans="1:105" x14ac:dyDescent="0.25">
      <c r="A457" s="1"/>
      <c r="B457" s="5"/>
      <c r="C457" s="5"/>
      <c r="D457" s="5"/>
      <c r="E457" s="5"/>
      <c r="F457" s="17"/>
      <c r="G457" s="5"/>
      <c r="H457" s="16"/>
      <c r="I457" s="5"/>
      <c r="J457" s="5"/>
      <c r="K457" s="5"/>
      <c r="L457" s="5"/>
      <c r="M457" s="5"/>
      <c r="N457" s="5"/>
      <c r="O457" s="5"/>
      <c r="P457" s="98"/>
      <c r="Q457" s="98"/>
      <c r="R457" s="98"/>
      <c r="S457" s="98"/>
      <c r="T457" s="98"/>
      <c r="U457" s="98"/>
      <c r="V457" s="98"/>
      <c r="W457" s="98"/>
      <c r="X457" s="98"/>
      <c r="Y457" s="98"/>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6"/>
      <c r="CY457" s="6"/>
      <c r="CZ457" s="6"/>
      <c r="DA457" s="6"/>
    </row>
    <row r="458" spans="1:105" x14ac:dyDescent="0.25">
      <c r="A458" s="1"/>
      <c r="B458" s="5"/>
      <c r="C458" s="5"/>
      <c r="D458" s="5"/>
      <c r="E458" s="5"/>
      <c r="F458" s="17"/>
      <c r="G458" s="5"/>
      <c r="H458" s="16"/>
      <c r="I458" s="5"/>
      <c r="J458" s="5"/>
      <c r="K458" s="5"/>
      <c r="L458" s="5"/>
      <c r="M458" s="5"/>
      <c r="N458" s="5"/>
      <c r="O458" s="5"/>
      <c r="P458" s="98"/>
      <c r="Q458" s="98"/>
      <c r="R458" s="98"/>
      <c r="S458" s="98"/>
      <c r="T458" s="98"/>
      <c r="U458" s="98"/>
      <c r="V458" s="98"/>
      <c r="W458" s="98"/>
      <c r="X458" s="98"/>
      <c r="Y458" s="98"/>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6"/>
      <c r="CY458" s="6"/>
      <c r="CZ458" s="6"/>
      <c r="DA458" s="6"/>
    </row>
    <row r="459" spans="1:105" x14ac:dyDescent="0.25">
      <c r="A459" s="1"/>
      <c r="B459" s="5"/>
      <c r="C459" s="5"/>
      <c r="D459" s="5"/>
      <c r="E459" s="5"/>
      <c r="F459" s="17"/>
      <c r="G459" s="5"/>
      <c r="H459" s="16"/>
      <c r="I459" s="5"/>
      <c r="J459" s="5"/>
      <c r="K459" s="5"/>
      <c r="L459" s="5"/>
      <c r="M459" s="5"/>
      <c r="N459" s="5"/>
      <c r="O459" s="5"/>
      <c r="P459" s="98"/>
      <c r="Q459" s="98"/>
      <c r="R459" s="98"/>
      <c r="S459" s="98"/>
      <c r="T459" s="98"/>
      <c r="U459" s="98"/>
      <c r="V459" s="98"/>
      <c r="W459" s="98"/>
      <c r="X459" s="98"/>
      <c r="Y459" s="98"/>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6"/>
      <c r="CY459" s="6"/>
      <c r="CZ459" s="6"/>
      <c r="DA459" s="6"/>
    </row>
    <row r="460" spans="1:105" x14ac:dyDescent="0.25">
      <c r="A460" s="1"/>
      <c r="B460" s="5"/>
      <c r="C460" s="5"/>
      <c r="D460" s="5"/>
      <c r="E460" s="5"/>
      <c r="F460" s="17"/>
      <c r="G460" s="5"/>
      <c r="H460" s="16"/>
      <c r="I460" s="5"/>
      <c r="J460" s="5"/>
      <c r="K460" s="5"/>
      <c r="L460" s="5"/>
      <c r="M460" s="5"/>
      <c r="N460" s="5"/>
      <c r="O460" s="5"/>
      <c r="P460" s="98"/>
      <c r="Q460" s="98"/>
      <c r="R460" s="98"/>
      <c r="S460" s="98"/>
      <c r="T460" s="98"/>
      <c r="U460" s="98"/>
      <c r="V460" s="98"/>
      <c r="W460" s="98"/>
      <c r="X460" s="98"/>
      <c r="Y460" s="98"/>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6"/>
      <c r="CY460" s="6"/>
      <c r="CZ460" s="6"/>
      <c r="DA460" s="6"/>
    </row>
    <row r="461" spans="1:105" x14ac:dyDescent="0.25">
      <c r="A461" s="1"/>
      <c r="B461" s="5"/>
      <c r="C461" s="5"/>
      <c r="D461" s="5"/>
      <c r="E461" s="5"/>
      <c r="F461" s="17"/>
      <c r="G461" s="5"/>
      <c r="H461" s="16"/>
      <c r="I461" s="5"/>
      <c r="J461" s="5"/>
      <c r="K461" s="5"/>
      <c r="L461" s="5"/>
      <c r="M461" s="5"/>
      <c r="N461" s="5"/>
      <c r="O461" s="5"/>
      <c r="P461" s="98"/>
      <c r="Q461" s="98"/>
      <c r="R461" s="98"/>
      <c r="S461" s="98"/>
      <c r="T461" s="98"/>
      <c r="U461" s="98"/>
      <c r="V461" s="98"/>
      <c r="W461" s="98"/>
      <c r="X461" s="98"/>
      <c r="Y461" s="98"/>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6"/>
      <c r="CY461" s="6"/>
      <c r="CZ461" s="6"/>
      <c r="DA461" s="6"/>
    </row>
    <row r="462" spans="1:105" x14ac:dyDescent="0.25">
      <c r="A462" s="1"/>
      <c r="B462" s="5"/>
      <c r="C462" s="5"/>
      <c r="D462" s="5"/>
      <c r="E462" s="5"/>
      <c r="F462" s="17"/>
      <c r="G462" s="5"/>
      <c r="H462" s="16"/>
      <c r="I462" s="5"/>
      <c r="J462" s="5"/>
      <c r="K462" s="5"/>
      <c r="L462" s="5"/>
      <c r="M462" s="5"/>
      <c r="N462" s="5"/>
      <c r="O462" s="5"/>
      <c r="P462" s="98"/>
      <c r="Q462" s="98"/>
      <c r="R462" s="98"/>
      <c r="S462" s="98"/>
      <c r="T462" s="98"/>
      <c r="U462" s="98"/>
      <c r="V462" s="98"/>
      <c r="W462" s="98"/>
      <c r="X462" s="98"/>
      <c r="Y462" s="98"/>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6"/>
      <c r="CY462" s="6"/>
      <c r="CZ462" s="6"/>
      <c r="DA462" s="6"/>
    </row>
    <row r="463" spans="1:105" x14ac:dyDescent="0.25">
      <c r="A463" s="1"/>
      <c r="B463" s="5"/>
      <c r="C463" s="5"/>
      <c r="D463" s="5"/>
      <c r="E463" s="5"/>
      <c r="F463" s="17"/>
      <c r="G463" s="5"/>
      <c r="H463" s="16"/>
      <c r="I463" s="5"/>
      <c r="J463" s="5"/>
      <c r="K463" s="5"/>
      <c r="L463" s="5"/>
      <c r="M463" s="5"/>
      <c r="N463" s="5"/>
      <c r="O463" s="5"/>
      <c r="P463" s="98"/>
      <c r="Q463" s="98"/>
      <c r="R463" s="98"/>
      <c r="S463" s="98"/>
      <c r="T463" s="98"/>
      <c r="U463" s="98"/>
      <c r="V463" s="98"/>
      <c r="W463" s="98"/>
      <c r="X463" s="98"/>
      <c r="Y463" s="98"/>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6"/>
      <c r="CY463" s="6"/>
      <c r="CZ463" s="6"/>
      <c r="DA463" s="6"/>
    </row>
    <row r="464" spans="1:105" x14ac:dyDescent="0.25">
      <c r="A464" s="1"/>
      <c r="B464" s="5"/>
      <c r="C464" s="5"/>
      <c r="D464" s="5"/>
      <c r="E464" s="5"/>
      <c r="F464" s="17"/>
      <c r="G464" s="5"/>
      <c r="H464" s="16"/>
      <c r="I464" s="5"/>
      <c r="J464" s="5"/>
      <c r="K464" s="5"/>
      <c r="L464" s="5"/>
      <c r="M464" s="5"/>
      <c r="N464" s="5"/>
      <c r="O464" s="5"/>
      <c r="P464" s="98"/>
      <c r="Q464" s="98"/>
      <c r="R464" s="98"/>
      <c r="S464" s="98"/>
      <c r="T464" s="98"/>
      <c r="U464" s="98"/>
      <c r="V464" s="98"/>
      <c r="W464" s="98"/>
      <c r="X464" s="98"/>
      <c r="Y464" s="98"/>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6"/>
      <c r="CY464" s="6"/>
      <c r="CZ464" s="6"/>
      <c r="DA464" s="6"/>
    </row>
    <row r="465" spans="1:105" x14ac:dyDescent="0.25">
      <c r="A465" s="1"/>
      <c r="B465" s="5"/>
      <c r="C465" s="5"/>
      <c r="D465" s="5"/>
      <c r="E465" s="5"/>
      <c r="F465" s="17"/>
      <c r="G465" s="5"/>
      <c r="H465" s="16"/>
      <c r="I465" s="5"/>
      <c r="J465" s="5"/>
      <c r="K465" s="5"/>
      <c r="L465" s="5"/>
      <c r="M465" s="5"/>
      <c r="N465" s="5"/>
      <c r="O465" s="5"/>
      <c r="P465" s="98"/>
      <c r="Q465" s="98"/>
      <c r="R465" s="98"/>
      <c r="S465" s="98"/>
      <c r="T465" s="98"/>
      <c r="U465" s="98"/>
      <c r="V465" s="98"/>
      <c r="W465" s="98"/>
      <c r="X465" s="98"/>
      <c r="Y465" s="98"/>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6"/>
      <c r="CY465" s="6"/>
      <c r="CZ465" s="6"/>
      <c r="DA465" s="6"/>
    </row>
    <row r="466" spans="1:105" x14ac:dyDescent="0.25">
      <c r="A466" s="1"/>
      <c r="B466" s="5"/>
      <c r="C466" s="5"/>
      <c r="D466" s="5"/>
      <c r="E466" s="5"/>
      <c r="F466" s="17"/>
      <c r="G466" s="5"/>
      <c r="H466" s="16"/>
      <c r="I466" s="5"/>
      <c r="J466" s="5"/>
      <c r="K466" s="5"/>
      <c r="L466" s="5"/>
      <c r="M466" s="5"/>
      <c r="N466" s="5"/>
      <c r="O466" s="5"/>
      <c r="P466" s="98"/>
      <c r="Q466" s="98"/>
      <c r="R466" s="98"/>
      <c r="S466" s="98"/>
      <c r="T466" s="98"/>
      <c r="U466" s="98"/>
      <c r="V466" s="98"/>
      <c r="W466" s="98"/>
      <c r="X466" s="98"/>
      <c r="Y466" s="98"/>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6"/>
      <c r="CY466" s="6"/>
      <c r="CZ466" s="6"/>
      <c r="DA466" s="6"/>
    </row>
    <row r="467" spans="1:105" x14ac:dyDescent="0.25">
      <c r="A467" s="1"/>
      <c r="B467" s="5"/>
      <c r="C467" s="5"/>
      <c r="D467" s="5"/>
      <c r="E467" s="5"/>
      <c r="F467" s="17"/>
      <c r="G467" s="5"/>
      <c r="H467" s="16"/>
      <c r="I467" s="5"/>
      <c r="J467" s="5"/>
      <c r="K467" s="5"/>
      <c r="L467" s="5"/>
      <c r="M467" s="5"/>
      <c r="N467" s="5"/>
      <c r="O467" s="5"/>
      <c r="P467" s="98"/>
      <c r="Q467" s="98"/>
      <c r="R467" s="98"/>
      <c r="S467" s="98"/>
      <c r="T467" s="98"/>
      <c r="U467" s="98"/>
      <c r="V467" s="98"/>
      <c r="W467" s="98"/>
      <c r="X467" s="98"/>
      <c r="Y467" s="98"/>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6"/>
      <c r="CY467" s="6"/>
      <c r="CZ467" s="6"/>
      <c r="DA467" s="6"/>
    </row>
    <row r="468" spans="1:105" x14ac:dyDescent="0.25">
      <c r="A468" s="1"/>
      <c r="B468" s="5"/>
      <c r="C468" s="5"/>
      <c r="D468" s="5"/>
      <c r="E468" s="5"/>
      <c r="F468" s="17"/>
      <c r="G468" s="5"/>
      <c r="H468" s="16"/>
      <c r="I468" s="5"/>
      <c r="J468" s="5"/>
      <c r="K468" s="5"/>
      <c r="L468" s="5"/>
      <c r="M468" s="5"/>
      <c r="N468" s="5"/>
      <c r="O468" s="5"/>
      <c r="P468" s="98"/>
      <c r="Q468" s="98"/>
      <c r="R468" s="98"/>
      <c r="S468" s="98"/>
      <c r="T468" s="98"/>
      <c r="U468" s="98"/>
      <c r="V468" s="98"/>
      <c r="W468" s="98"/>
      <c r="X468" s="98"/>
      <c r="Y468" s="98"/>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6"/>
      <c r="CY468" s="6"/>
      <c r="CZ468" s="6"/>
      <c r="DA468" s="6"/>
    </row>
    <row r="469" spans="1:105" x14ac:dyDescent="0.25">
      <c r="A469" s="1"/>
      <c r="B469" s="5"/>
      <c r="C469" s="5"/>
      <c r="D469" s="5"/>
      <c r="E469" s="5"/>
      <c r="F469" s="17"/>
      <c r="G469" s="5"/>
      <c r="H469" s="16"/>
      <c r="I469" s="5"/>
      <c r="J469" s="5"/>
      <c r="K469" s="5"/>
      <c r="L469" s="5"/>
      <c r="M469" s="5"/>
      <c r="N469" s="5"/>
      <c r="O469" s="5"/>
      <c r="P469" s="98"/>
      <c r="Q469" s="98"/>
      <c r="R469" s="98"/>
      <c r="S469" s="98"/>
      <c r="T469" s="98"/>
      <c r="U469" s="98"/>
      <c r="V469" s="98"/>
      <c r="W469" s="98"/>
      <c r="X469" s="98"/>
      <c r="Y469" s="98"/>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6"/>
      <c r="CY469" s="6"/>
      <c r="CZ469" s="6"/>
      <c r="DA469" s="6"/>
    </row>
    <row r="470" spans="1:105" x14ac:dyDescent="0.25">
      <c r="A470" s="1"/>
      <c r="B470" s="5"/>
      <c r="C470" s="5"/>
      <c r="D470" s="5"/>
      <c r="E470" s="5"/>
      <c r="F470" s="17"/>
      <c r="G470" s="5"/>
      <c r="H470" s="16"/>
      <c r="I470" s="5"/>
      <c r="J470" s="5"/>
      <c r="K470" s="5"/>
      <c r="L470" s="5"/>
      <c r="M470" s="5"/>
      <c r="N470" s="5"/>
      <c r="O470" s="5"/>
      <c r="P470" s="98"/>
      <c r="Q470" s="98"/>
      <c r="R470" s="98"/>
      <c r="S470" s="98"/>
      <c r="T470" s="98"/>
      <c r="U470" s="98"/>
      <c r="V470" s="98"/>
      <c r="W470" s="98"/>
      <c r="X470" s="98"/>
      <c r="Y470" s="98"/>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6"/>
      <c r="CY470" s="6"/>
      <c r="CZ470" s="6"/>
      <c r="DA470" s="6"/>
    </row>
    <row r="471" spans="1:105" x14ac:dyDescent="0.25">
      <c r="A471" s="1"/>
      <c r="B471" s="5"/>
      <c r="C471" s="5"/>
      <c r="D471" s="5"/>
      <c r="E471" s="5"/>
      <c r="F471" s="17"/>
      <c r="G471" s="5"/>
      <c r="H471" s="16"/>
      <c r="I471" s="5"/>
      <c r="J471" s="5"/>
      <c r="K471" s="5"/>
      <c r="L471" s="5"/>
      <c r="M471" s="5"/>
      <c r="N471" s="5"/>
      <c r="O471" s="5"/>
      <c r="P471" s="98"/>
      <c r="Q471" s="98"/>
      <c r="R471" s="98"/>
      <c r="S471" s="98"/>
      <c r="T471" s="98"/>
      <c r="U471" s="98"/>
      <c r="V471" s="98"/>
      <c r="W471" s="98"/>
      <c r="X471" s="98"/>
      <c r="Y471" s="98"/>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6"/>
      <c r="CY471" s="6"/>
      <c r="CZ471" s="6"/>
      <c r="DA471" s="6"/>
    </row>
    <row r="472" spans="1:105" x14ac:dyDescent="0.25">
      <c r="A472" s="1"/>
      <c r="B472" s="5"/>
      <c r="C472" s="5"/>
      <c r="D472" s="5"/>
      <c r="E472" s="5"/>
      <c r="F472" s="17"/>
      <c r="G472" s="5"/>
      <c r="H472" s="16"/>
      <c r="I472" s="5"/>
      <c r="J472" s="5"/>
      <c r="K472" s="5"/>
      <c r="L472" s="5"/>
      <c r="M472" s="5"/>
      <c r="N472" s="5"/>
      <c r="O472" s="5"/>
      <c r="P472" s="98"/>
      <c r="Q472" s="98"/>
      <c r="R472" s="98"/>
      <c r="S472" s="98"/>
      <c r="T472" s="98"/>
      <c r="U472" s="98"/>
      <c r="V472" s="98"/>
      <c r="W472" s="98"/>
      <c r="X472" s="98"/>
      <c r="Y472" s="98"/>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6"/>
      <c r="CY472" s="6"/>
      <c r="CZ472" s="6"/>
      <c r="DA472" s="6"/>
    </row>
    <row r="473" spans="1:105" x14ac:dyDescent="0.25">
      <c r="A473" s="1"/>
      <c r="B473" s="5"/>
      <c r="C473" s="5"/>
      <c r="D473" s="5"/>
      <c r="E473" s="5"/>
      <c r="F473" s="17"/>
      <c r="G473" s="5"/>
      <c r="H473" s="16"/>
      <c r="I473" s="5"/>
      <c r="J473" s="5"/>
      <c r="K473" s="5"/>
      <c r="L473" s="5"/>
      <c r="M473" s="5"/>
      <c r="N473" s="5"/>
      <c r="O473" s="5"/>
      <c r="P473" s="98"/>
      <c r="Q473" s="98"/>
      <c r="R473" s="98"/>
      <c r="S473" s="98"/>
      <c r="T473" s="98"/>
      <c r="U473" s="98"/>
      <c r="V473" s="98"/>
      <c r="W473" s="98"/>
      <c r="X473" s="98"/>
      <c r="Y473" s="98"/>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6"/>
      <c r="CY473" s="6"/>
      <c r="CZ473" s="6"/>
      <c r="DA473" s="6"/>
    </row>
    <row r="474" spans="1:105" x14ac:dyDescent="0.25">
      <c r="A474" s="1"/>
      <c r="B474" s="5"/>
      <c r="C474" s="5"/>
      <c r="D474" s="5"/>
      <c r="E474" s="5"/>
      <c r="F474" s="17"/>
      <c r="G474" s="5"/>
      <c r="H474" s="16"/>
      <c r="I474" s="5"/>
      <c r="J474" s="5"/>
      <c r="K474" s="5"/>
      <c r="L474" s="5"/>
      <c r="M474" s="5"/>
      <c r="N474" s="5"/>
      <c r="O474" s="5"/>
      <c r="P474" s="98"/>
      <c r="Q474" s="98"/>
      <c r="R474" s="98"/>
      <c r="S474" s="98"/>
      <c r="T474" s="98"/>
      <c r="U474" s="98"/>
      <c r="V474" s="98"/>
      <c r="W474" s="98"/>
      <c r="X474" s="98"/>
      <c r="Y474" s="98"/>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6"/>
      <c r="CY474" s="6"/>
      <c r="CZ474" s="6"/>
      <c r="DA474" s="6"/>
    </row>
    <row r="475" spans="1:105" x14ac:dyDescent="0.25">
      <c r="A475" s="1"/>
      <c r="B475" s="5"/>
      <c r="C475" s="5"/>
      <c r="D475" s="5"/>
      <c r="E475" s="5"/>
      <c r="F475" s="17"/>
      <c r="G475" s="5"/>
      <c r="H475" s="16"/>
      <c r="I475" s="5"/>
      <c r="J475" s="5"/>
      <c r="K475" s="5"/>
      <c r="L475" s="5"/>
      <c r="M475" s="5"/>
      <c r="N475" s="5"/>
      <c r="O475" s="5"/>
      <c r="P475" s="98"/>
      <c r="Q475" s="98"/>
      <c r="R475" s="98"/>
      <c r="S475" s="98"/>
      <c r="T475" s="98"/>
      <c r="U475" s="98"/>
      <c r="V475" s="98"/>
      <c r="W475" s="98"/>
      <c r="X475" s="98"/>
      <c r="Y475" s="98"/>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6"/>
      <c r="CY475" s="6"/>
      <c r="CZ475" s="6"/>
      <c r="DA475" s="6"/>
    </row>
    <row r="476" spans="1:105" x14ac:dyDescent="0.25">
      <c r="A476" s="1"/>
      <c r="B476" s="5"/>
      <c r="C476" s="5"/>
      <c r="D476" s="5"/>
      <c r="E476" s="5"/>
      <c r="F476" s="17"/>
      <c r="G476" s="5"/>
      <c r="H476" s="16"/>
      <c r="I476" s="5"/>
      <c r="J476" s="5"/>
      <c r="K476" s="5"/>
      <c r="L476" s="5"/>
      <c r="M476" s="5"/>
      <c r="N476" s="5"/>
      <c r="O476" s="5"/>
      <c r="P476" s="98"/>
      <c r="Q476" s="98"/>
      <c r="R476" s="98"/>
      <c r="S476" s="98"/>
      <c r="T476" s="98"/>
      <c r="U476" s="98"/>
      <c r="V476" s="98"/>
      <c r="W476" s="98"/>
      <c r="X476" s="98"/>
      <c r="Y476" s="98"/>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6"/>
      <c r="CY476" s="6"/>
      <c r="CZ476" s="6"/>
      <c r="DA476" s="6"/>
    </row>
    <row r="477" spans="1:105" x14ac:dyDescent="0.25">
      <c r="A477" s="1"/>
      <c r="B477" s="5"/>
      <c r="C477" s="5"/>
      <c r="D477" s="5"/>
      <c r="E477" s="5"/>
      <c r="F477" s="17"/>
      <c r="G477" s="5"/>
      <c r="H477" s="16"/>
      <c r="I477" s="5"/>
      <c r="J477" s="5"/>
      <c r="K477" s="5"/>
      <c r="L477" s="5"/>
      <c r="M477" s="5"/>
      <c r="N477" s="5"/>
      <c r="O477" s="5"/>
      <c r="P477" s="98"/>
      <c r="Q477" s="98"/>
      <c r="R477" s="98"/>
      <c r="S477" s="98"/>
      <c r="T477" s="98"/>
      <c r="U477" s="98"/>
      <c r="V477" s="98"/>
      <c r="W477" s="98"/>
      <c r="X477" s="98"/>
      <c r="Y477" s="98"/>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6"/>
      <c r="CY477" s="6"/>
      <c r="CZ477" s="6"/>
      <c r="DA477" s="6"/>
    </row>
    <row r="478" spans="1:105" x14ac:dyDescent="0.25">
      <c r="A478" s="1"/>
      <c r="B478" s="5"/>
      <c r="C478" s="5"/>
      <c r="D478" s="5"/>
      <c r="E478" s="5"/>
      <c r="F478" s="17"/>
      <c r="G478" s="5"/>
      <c r="H478" s="16"/>
      <c r="I478" s="5"/>
      <c r="J478" s="5"/>
      <c r="K478" s="5"/>
      <c r="L478" s="5"/>
      <c r="M478" s="5"/>
      <c r="N478" s="5"/>
      <c r="O478" s="5"/>
      <c r="P478" s="98"/>
      <c r="Q478" s="98"/>
      <c r="R478" s="98"/>
      <c r="S478" s="98"/>
      <c r="T478" s="98"/>
      <c r="U478" s="98"/>
      <c r="V478" s="98"/>
      <c r="W478" s="98"/>
      <c r="X478" s="98"/>
      <c r="Y478" s="98"/>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6"/>
      <c r="CY478" s="6"/>
      <c r="CZ478" s="6"/>
      <c r="DA478" s="6"/>
    </row>
    <row r="479" spans="1:105" x14ac:dyDescent="0.25">
      <c r="A479" s="1"/>
      <c r="B479" s="5"/>
      <c r="C479" s="5"/>
      <c r="D479" s="5"/>
      <c r="E479" s="5"/>
      <c r="F479" s="17"/>
      <c r="G479" s="5"/>
      <c r="H479" s="16"/>
      <c r="I479" s="5"/>
      <c r="J479" s="5"/>
      <c r="K479" s="5"/>
      <c r="L479" s="5"/>
      <c r="M479" s="5"/>
      <c r="N479" s="5"/>
      <c r="O479" s="5"/>
      <c r="P479" s="98"/>
      <c r="Q479" s="98"/>
      <c r="R479" s="98"/>
      <c r="S479" s="98"/>
      <c r="T479" s="98"/>
      <c r="U479" s="98"/>
      <c r="V479" s="98"/>
      <c r="W479" s="98"/>
      <c r="X479" s="98"/>
      <c r="Y479" s="98"/>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6"/>
      <c r="CY479" s="6"/>
      <c r="CZ479" s="6"/>
      <c r="DA479" s="6"/>
    </row>
    <row r="480" spans="1:105" x14ac:dyDescent="0.25">
      <c r="A480" s="1"/>
      <c r="B480" s="5"/>
      <c r="C480" s="5"/>
      <c r="D480" s="5"/>
      <c r="E480" s="5"/>
      <c r="F480" s="17"/>
      <c r="G480" s="5"/>
      <c r="H480" s="16"/>
      <c r="I480" s="5"/>
      <c r="J480" s="5"/>
      <c r="K480" s="5"/>
      <c r="L480" s="5"/>
      <c r="M480" s="5"/>
      <c r="N480" s="5"/>
      <c r="O480" s="5"/>
      <c r="P480" s="98"/>
      <c r="Q480" s="98"/>
      <c r="R480" s="98"/>
      <c r="S480" s="98"/>
      <c r="T480" s="98"/>
      <c r="U480" s="98"/>
      <c r="V480" s="98"/>
      <c r="W480" s="98"/>
      <c r="X480" s="98"/>
      <c r="Y480" s="98"/>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6"/>
      <c r="CY480" s="6"/>
      <c r="CZ480" s="6"/>
      <c r="DA480" s="6"/>
    </row>
    <row r="481" spans="1:105" x14ac:dyDescent="0.25">
      <c r="A481" s="1"/>
      <c r="B481" s="5"/>
      <c r="C481" s="5"/>
      <c r="D481" s="5"/>
      <c r="E481" s="5"/>
      <c r="F481" s="17"/>
      <c r="G481" s="5"/>
      <c r="H481" s="16"/>
      <c r="I481" s="5"/>
      <c r="J481" s="5"/>
      <c r="K481" s="5"/>
      <c r="L481" s="5"/>
      <c r="M481" s="5"/>
      <c r="N481" s="5"/>
      <c r="O481" s="5"/>
      <c r="P481" s="98"/>
      <c r="Q481" s="98"/>
      <c r="R481" s="98"/>
      <c r="S481" s="98"/>
      <c r="T481" s="98"/>
      <c r="U481" s="98"/>
      <c r="V481" s="98"/>
      <c r="W481" s="98"/>
      <c r="X481" s="98"/>
      <c r="Y481" s="98"/>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6"/>
      <c r="CY481" s="6"/>
      <c r="CZ481" s="6"/>
      <c r="DA481" s="6"/>
    </row>
    <row r="482" spans="1:105" x14ac:dyDescent="0.25">
      <c r="A482" s="1"/>
      <c r="B482" s="5"/>
      <c r="C482" s="5"/>
      <c r="D482" s="5"/>
      <c r="E482" s="5"/>
      <c r="F482" s="17"/>
      <c r="G482" s="5"/>
      <c r="H482" s="16"/>
      <c r="I482" s="5"/>
      <c r="J482" s="5"/>
      <c r="K482" s="5"/>
      <c r="L482" s="5"/>
      <c r="M482" s="5"/>
      <c r="N482" s="5"/>
      <c r="O482" s="5"/>
      <c r="P482" s="98"/>
      <c r="Q482" s="98"/>
      <c r="R482" s="98"/>
      <c r="S482" s="98"/>
      <c r="T482" s="98"/>
      <c r="U482" s="98"/>
      <c r="V482" s="98"/>
      <c r="W482" s="98"/>
      <c r="X482" s="98"/>
      <c r="Y482" s="98"/>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6"/>
      <c r="CY482" s="6"/>
      <c r="CZ482" s="6"/>
      <c r="DA482" s="6"/>
    </row>
    <row r="483" spans="1:105" x14ac:dyDescent="0.25">
      <c r="A483" s="1"/>
      <c r="B483" s="5"/>
      <c r="C483" s="5"/>
      <c r="D483" s="5"/>
      <c r="E483" s="5"/>
      <c r="F483" s="17"/>
      <c r="G483" s="5"/>
      <c r="H483" s="16"/>
      <c r="I483" s="5"/>
      <c r="J483" s="5"/>
      <c r="K483" s="5"/>
      <c r="L483" s="5"/>
      <c r="M483" s="5"/>
      <c r="N483" s="5"/>
      <c r="O483" s="5"/>
      <c r="P483" s="98"/>
      <c r="Q483" s="98"/>
      <c r="R483" s="98"/>
      <c r="S483" s="98"/>
      <c r="T483" s="98"/>
      <c r="U483" s="98"/>
      <c r="V483" s="98"/>
      <c r="W483" s="98"/>
      <c r="X483" s="98"/>
      <c r="Y483" s="98"/>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6"/>
      <c r="CY483" s="6"/>
      <c r="CZ483" s="6"/>
      <c r="DA483" s="6"/>
    </row>
    <row r="484" spans="1:105" x14ac:dyDescent="0.25">
      <c r="A484" s="1"/>
      <c r="B484" s="5"/>
      <c r="C484" s="5"/>
      <c r="D484" s="5"/>
      <c r="E484" s="5"/>
      <c r="F484" s="17"/>
      <c r="G484" s="5"/>
      <c r="H484" s="16"/>
      <c r="I484" s="5"/>
      <c r="J484" s="5"/>
      <c r="K484" s="5"/>
      <c r="L484" s="5"/>
      <c r="M484" s="5"/>
      <c r="N484" s="5"/>
      <c r="O484" s="5"/>
      <c r="P484" s="98"/>
      <c r="Q484" s="98"/>
      <c r="R484" s="98"/>
      <c r="S484" s="98"/>
      <c r="T484" s="98"/>
      <c r="U484" s="98"/>
      <c r="V484" s="98"/>
      <c r="W484" s="98"/>
      <c r="X484" s="98"/>
      <c r="Y484" s="98"/>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6"/>
      <c r="CY484" s="6"/>
      <c r="CZ484" s="6"/>
      <c r="DA484" s="6"/>
    </row>
    <row r="485" spans="1:105" x14ac:dyDescent="0.25">
      <c r="A485" s="1"/>
      <c r="B485" s="5"/>
      <c r="C485" s="5"/>
      <c r="D485" s="5"/>
      <c r="E485" s="5"/>
      <c r="F485" s="17"/>
      <c r="G485" s="5"/>
      <c r="H485" s="16"/>
      <c r="I485" s="5"/>
      <c r="J485" s="5"/>
      <c r="K485" s="5"/>
      <c r="L485" s="5"/>
      <c r="M485" s="5"/>
      <c r="N485" s="5"/>
      <c r="O485" s="5"/>
      <c r="P485" s="98"/>
      <c r="Q485" s="98"/>
      <c r="R485" s="98"/>
      <c r="S485" s="98"/>
      <c r="T485" s="98"/>
      <c r="U485" s="98"/>
      <c r="V485" s="98"/>
      <c r="W485" s="98"/>
      <c r="X485" s="98"/>
      <c r="Y485" s="98"/>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6"/>
      <c r="CY485" s="6"/>
      <c r="CZ485" s="6"/>
      <c r="DA485" s="6"/>
    </row>
    <row r="486" spans="1:105" x14ac:dyDescent="0.25">
      <c r="A486" s="1"/>
      <c r="B486" s="5"/>
      <c r="C486" s="5"/>
      <c r="D486" s="5"/>
      <c r="E486" s="5"/>
      <c r="F486" s="17"/>
      <c r="G486" s="5"/>
      <c r="H486" s="16"/>
      <c r="I486" s="5"/>
      <c r="J486" s="5"/>
      <c r="K486" s="5"/>
      <c r="L486" s="5"/>
      <c r="M486" s="5"/>
      <c r="N486" s="5"/>
      <c r="O486" s="5"/>
      <c r="P486" s="98"/>
      <c r="Q486" s="98"/>
      <c r="R486" s="98"/>
      <c r="S486" s="98"/>
      <c r="T486" s="98"/>
      <c r="U486" s="98"/>
      <c r="V486" s="98"/>
      <c r="W486" s="98"/>
      <c r="X486" s="98"/>
      <c r="Y486" s="98"/>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6"/>
      <c r="CY486" s="6"/>
      <c r="CZ486" s="6"/>
      <c r="DA486" s="6"/>
    </row>
    <row r="487" spans="1:105" x14ac:dyDescent="0.25">
      <c r="A487" s="1"/>
      <c r="B487" s="5"/>
      <c r="C487" s="5"/>
      <c r="D487" s="5"/>
      <c r="E487" s="5"/>
      <c r="F487" s="17"/>
      <c r="G487" s="5"/>
      <c r="H487" s="16"/>
      <c r="I487" s="5"/>
      <c r="J487" s="5"/>
      <c r="K487" s="5"/>
      <c r="L487" s="5"/>
      <c r="M487" s="5"/>
      <c r="N487" s="5"/>
      <c r="O487" s="5"/>
      <c r="P487" s="98"/>
      <c r="Q487" s="98"/>
      <c r="R487" s="98"/>
      <c r="S487" s="98"/>
      <c r="T487" s="98"/>
      <c r="U487" s="98"/>
      <c r="V487" s="98"/>
      <c r="W487" s="98"/>
      <c r="X487" s="98"/>
      <c r="Y487" s="98"/>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6"/>
      <c r="CY487" s="6"/>
      <c r="CZ487" s="6"/>
      <c r="DA487" s="6"/>
    </row>
    <row r="488" spans="1:105" x14ac:dyDescent="0.25">
      <c r="A488" s="1"/>
      <c r="B488" s="5"/>
      <c r="C488" s="5"/>
      <c r="D488" s="5"/>
      <c r="E488" s="5"/>
      <c r="F488" s="17"/>
      <c r="G488" s="5"/>
      <c r="H488" s="16"/>
      <c r="I488" s="5"/>
      <c r="J488" s="5"/>
      <c r="K488" s="5"/>
      <c r="L488" s="5"/>
      <c r="M488" s="5"/>
      <c r="N488" s="5"/>
      <c r="O488" s="5"/>
      <c r="P488" s="98"/>
      <c r="Q488" s="98"/>
      <c r="R488" s="98"/>
      <c r="S488" s="98"/>
      <c r="T488" s="98"/>
      <c r="U488" s="98"/>
      <c r="V488" s="98"/>
      <c r="W488" s="98"/>
      <c r="X488" s="98"/>
      <c r="Y488" s="98"/>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6"/>
      <c r="CY488" s="6"/>
      <c r="CZ488" s="6"/>
      <c r="DA488" s="6"/>
    </row>
    <row r="489" spans="1:105" x14ac:dyDescent="0.25">
      <c r="A489" s="1"/>
      <c r="B489" s="5"/>
      <c r="C489" s="5"/>
      <c r="D489" s="5"/>
      <c r="E489" s="5"/>
      <c r="F489" s="17"/>
      <c r="G489" s="5"/>
      <c r="H489" s="16"/>
      <c r="I489" s="5"/>
      <c r="J489" s="5"/>
      <c r="K489" s="5"/>
      <c r="L489" s="5"/>
      <c r="M489" s="5"/>
      <c r="N489" s="5"/>
      <c r="O489" s="5"/>
      <c r="P489" s="98"/>
      <c r="Q489" s="98"/>
      <c r="R489" s="98"/>
      <c r="S489" s="98"/>
      <c r="T489" s="98"/>
      <c r="U489" s="98"/>
      <c r="V489" s="98"/>
      <c r="W489" s="98"/>
      <c r="X489" s="98"/>
      <c r="Y489" s="98"/>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5"/>
      <c r="CU489" s="5"/>
      <c r="CV489" s="5"/>
      <c r="CW489" s="5"/>
      <c r="CX489" s="6"/>
      <c r="CY489" s="6"/>
      <c r="CZ489" s="6"/>
      <c r="DA489" s="6"/>
    </row>
    <row r="490" spans="1:105" x14ac:dyDescent="0.25">
      <c r="A490" s="1"/>
      <c r="B490" s="5"/>
      <c r="C490" s="5"/>
      <c r="D490" s="5"/>
      <c r="E490" s="5"/>
      <c r="F490" s="17"/>
      <c r="G490" s="5"/>
      <c r="H490" s="16"/>
      <c r="I490" s="5"/>
      <c r="J490" s="5"/>
      <c r="K490" s="5"/>
      <c r="L490" s="5"/>
      <c r="M490" s="5"/>
      <c r="N490" s="5"/>
      <c r="O490" s="5"/>
      <c r="P490" s="98"/>
      <c r="Q490" s="98"/>
      <c r="R490" s="98"/>
      <c r="S490" s="98"/>
      <c r="T490" s="98"/>
      <c r="U490" s="98"/>
      <c r="V490" s="98"/>
      <c r="W490" s="98"/>
      <c r="X490" s="98"/>
      <c r="Y490" s="98"/>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5"/>
      <c r="CU490" s="5"/>
      <c r="CV490" s="5"/>
      <c r="CW490" s="5"/>
      <c r="CX490" s="6"/>
      <c r="CY490" s="6"/>
      <c r="CZ490" s="6"/>
      <c r="DA490" s="6"/>
    </row>
    <row r="491" spans="1:105" x14ac:dyDescent="0.25">
      <c r="A491" s="1"/>
      <c r="B491" s="5"/>
      <c r="C491" s="5"/>
      <c r="D491" s="5"/>
      <c r="E491" s="5"/>
      <c r="F491" s="17"/>
      <c r="G491" s="5"/>
      <c r="H491" s="16"/>
      <c r="I491" s="5"/>
      <c r="J491" s="5"/>
      <c r="K491" s="5"/>
      <c r="L491" s="5"/>
      <c r="M491" s="5"/>
      <c r="N491" s="5"/>
      <c r="O491" s="5"/>
      <c r="P491" s="98"/>
      <c r="Q491" s="98"/>
      <c r="R491" s="98"/>
      <c r="S491" s="98"/>
      <c r="T491" s="98"/>
      <c r="U491" s="98"/>
      <c r="V491" s="98"/>
      <c r="W491" s="98"/>
      <c r="X491" s="98"/>
      <c r="Y491" s="98"/>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5"/>
      <c r="CU491" s="5"/>
      <c r="CV491" s="5"/>
      <c r="CW491" s="5"/>
      <c r="CX491" s="6"/>
      <c r="CY491" s="6"/>
      <c r="CZ491" s="6"/>
      <c r="DA491" s="6"/>
    </row>
    <row r="492" spans="1:105" x14ac:dyDescent="0.25">
      <c r="A492" s="1"/>
      <c r="B492" s="5"/>
      <c r="C492" s="5"/>
      <c r="D492" s="5"/>
      <c r="E492" s="5"/>
      <c r="F492" s="17"/>
      <c r="G492" s="5"/>
      <c r="H492" s="16"/>
      <c r="I492" s="5"/>
      <c r="J492" s="5"/>
      <c r="K492" s="5"/>
      <c r="L492" s="5"/>
      <c r="M492" s="5"/>
      <c r="N492" s="5"/>
      <c r="O492" s="5"/>
      <c r="P492" s="98"/>
      <c r="Q492" s="98"/>
      <c r="R492" s="98"/>
      <c r="S492" s="98"/>
      <c r="T492" s="98"/>
      <c r="U492" s="98"/>
      <c r="V492" s="98"/>
      <c r="W492" s="98"/>
      <c r="X492" s="98"/>
      <c r="Y492" s="98"/>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5"/>
      <c r="CU492" s="5"/>
      <c r="CV492" s="5"/>
      <c r="CW492" s="5"/>
      <c r="CX492" s="6"/>
      <c r="CY492" s="6"/>
      <c r="CZ492" s="6"/>
      <c r="DA492" s="6"/>
    </row>
    <row r="493" spans="1:105" x14ac:dyDescent="0.25">
      <c r="A493" s="1"/>
      <c r="B493" s="5"/>
      <c r="C493" s="5"/>
      <c r="D493" s="5"/>
      <c r="E493" s="5"/>
      <c r="F493" s="17"/>
      <c r="G493" s="5"/>
      <c r="H493" s="16"/>
      <c r="I493" s="5"/>
      <c r="J493" s="5"/>
      <c r="K493" s="5"/>
      <c r="L493" s="5"/>
      <c r="M493" s="5"/>
      <c r="N493" s="5"/>
      <c r="O493" s="5"/>
      <c r="P493" s="98"/>
      <c r="Q493" s="98"/>
      <c r="R493" s="98"/>
      <c r="S493" s="98"/>
      <c r="T493" s="98"/>
      <c r="U493" s="98"/>
      <c r="V493" s="98"/>
      <c r="W493" s="98"/>
      <c r="X493" s="98"/>
      <c r="Y493" s="98"/>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5"/>
      <c r="CU493" s="5"/>
      <c r="CV493" s="5"/>
      <c r="CW493" s="5"/>
      <c r="CX493" s="6"/>
      <c r="CY493" s="6"/>
      <c r="CZ493" s="6"/>
      <c r="DA493" s="6"/>
    </row>
    <row r="494" spans="1:105" x14ac:dyDescent="0.25">
      <c r="A494" s="1"/>
      <c r="B494" s="5"/>
      <c r="C494" s="5"/>
      <c r="D494" s="5"/>
      <c r="E494" s="5"/>
      <c r="F494" s="17"/>
      <c r="G494" s="5"/>
      <c r="H494" s="16"/>
      <c r="I494" s="5"/>
      <c r="J494" s="5"/>
      <c r="K494" s="5"/>
      <c r="L494" s="5"/>
      <c r="M494" s="5"/>
      <c r="N494" s="5"/>
      <c r="O494" s="5"/>
      <c r="P494" s="98"/>
      <c r="Q494" s="98"/>
      <c r="R494" s="98"/>
      <c r="S494" s="98"/>
      <c r="T494" s="98"/>
      <c r="U494" s="98"/>
      <c r="V494" s="98"/>
      <c r="W494" s="98"/>
      <c r="X494" s="98"/>
      <c r="Y494" s="98"/>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6"/>
      <c r="CY494" s="6"/>
      <c r="CZ494" s="6"/>
      <c r="DA494" s="6"/>
    </row>
    <row r="495" spans="1:105" x14ac:dyDescent="0.25">
      <c r="A495" s="1"/>
      <c r="B495" s="5"/>
      <c r="C495" s="5"/>
      <c r="D495" s="5"/>
      <c r="E495" s="5"/>
      <c r="F495" s="17"/>
      <c r="G495" s="5"/>
      <c r="H495" s="16"/>
      <c r="I495" s="5"/>
      <c r="J495" s="5"/>
      <c r="K495" s="5"/>
      <c r="L495" s="5"/>
      <c r="M495" s="5"/>
      <c r="N495" s="5"/>
      <c r="O495" s="5"/>
      <c r="P495" s="98"/>
      <c r="Q495" s="98"/>
      <c r="R495" s="98"/>
      <c r="S495" s="98"/>
      <c r="T495" s="98"/>
      <c r="U495" s="98"/>
      <c r="V495" s="98"/>
      <c r="W495" s="98"/>
      <c r="X495" s="98"/>
      <c r="Y495" s="98"/>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c r="CV495" s="5"/>
      <c r="CW495" s="5"/>
      <c r="CX495" s="6"/>
      <c r="CY495" s="6"/>
      <c r="CZ495" s="6"/>
      <c r="DA495" s="6"/>
    </row>
    <row r="496" spans="1:105" x14ac:dyDescent="0.25">
      <c r="A496" s="1"/>
      <c r="B496" s="5"/>
      <c r="C496" s="5"/>
      <c r="D496" s="5"/>
      <c r="E496" s="5"/>
      <c r="F496" s="17"/>
      <c r="G496" s="5"/>
      <c r="H496" s="16"/>
      <c r="I496" s="5"/>
      <c r="J496" s="5"/>
      <c r="K496" s="5"/>
      <c r="L496" s="5"/>
      <c r="M496" s="5"/>
      <c r="N496" s="5"/>
      <c r="O496" s="5"/>
      <c r="P496" s="98"/>
      <c r="Q496" s="98"/>
      <c r="R496" s="98"/>
      <c r="S496" s="98"/>
      <c r="T496" s="98"/>
      <c r="U496" s="98"/>
      <c r="V496" s="98"/>
      <c r="W496" s="98"/>
      <c r="X496" s="98"/>
      <c r="Y496" s="98"/>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c r="CV496" s="5"/>
      <c r="CW496" s="5"/>
      <c r="CX496" s="6"/>
      <c r="CY496" s="6"/>
      <c r="CZ496" s="6"/>
      <c r="DA496" s="6"/>
    </row>
    <row r="497" spans="1:105" x14ac:dyDescent="0.25">
      <c r="A497" s="1"/>
      <c r="B497" s="5"/>
      <c r="C497" s="5"/>
      <c r="D497" s="5"/>
      <c r="E497" s="5"/>
      <c r="F497" s="17"/>
      <c r="G497" s="5"/>
      <c r="H497" s="16"/>
      <c r="I497" s="5"/>
      <c r="J497" s="5"/>
      <c r="K497" s="5"/>
      <c r="L497" s="5"/>
      <c r="M497" s="5"/>
      <c r="N497" s="5"/>
      <c r="O497" s="5"/>
      <c r="P497" s="98"/>
      <c r="Q497" s="98"/>
      <c r="R497" s="98"/>
      <c r="S497" s="98"/>
      <c r="T497" s="98"/>
      <c r="U497" s="98"/>
      <c r="V497" s="98"/>
      <c r="W497" s="98"/>
      <c r="X497" s="98"/>
      <c r="Y497" s="98"/>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c r="CV497" s="5"/>
      <c r="CW497" s="5"/>
      <c r="CX497" s="6"/>
      <c r="CY497" s="6"/>
      <c r="CZ497" s="6"/>
      <c r="DA497" s="6"/>
    </row>
    <row r="498" spans="1:105" x14ac:dyDescent="0.25">
      <c r="A498" s="1"/>
      <c r="B498" s="5"/>
      <c r="C498" s="5"/>
      <c r="D498" s="5"/>
      <c r="E498" s="5"/>
      <c r="F498" s="17"/>
      <c r="G498" s="5"/>
      <c r="H498" s="16"/>
      <c r="I498" s="5"/>
      <c r="J498" s="5"/>
      <c r="K498" s="5"/>
      <c r="L498" s="5"/>
      <c r="M498" s="5"/>
      <c r="N498" s="5"/>
      <c r="O498" s="5"/>
      <c r="P498" s="98"/>
      <c r="Q498" s="98"/>
      <c r="R498" s="98"/>
      <c r="S498" s="98"/>
      <c r="T498" s="98"/>
      <c r="U498" s="98"/>
      <c r="V498" s="98"/>
      <c r="W498" s="98"/>
      <c r="X498" s="98"/>
      <c r="Y498" s="98"/>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c r="CV498" s="5"/>
      <c r="CW498" s="5"/>
      <c r="CX498" s="6"/>
      <c r="CY498" s="6"/>
      <c r="CZ498" s="6"/>
      <c r="DA498" s="6"/>
    </row>
    <row r="499" spans="1:105" x14ac:dyDescent="0.25">
      <c r="A499" s="1"/>
      <c r="B499" s="5"/>
      <c r="C499" s="5"/>
      <c r="D499" s="5"/>
      <c r="E499" s="5"/>
      <c r="F499" s="17"/>
      <c r="G499" s="5"/>
      <c r="H499" s="16"/>
      <c r="I499" s="5"/>
      <c r="J499" s="5"/>
      <c r="K499" s="5"/>
      <c r="L499" s="5"/>
      <c r="M499" s="5"/>
      <c r="N499" s="5"/>
      <c r="O499" s="5"/>
      <c r="P499" s="98"/>
      <c r="Q499" s="98"/>
      <c r="R499" s="98"/>
      <c r="S499" s="98"/>
      <c r="T499" s="98"/>
      <c r="U499" s="98"/>
      <c r="V499" s="98"/>
      <c r="W499" s="98"/>
      <c r="X499" s="98"/>
      <c r="Y499" s="98"/>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c r="CV499" s="5"/>
      <c r="CW499" s="5"/>
      <c r="CX499" s="6"/>
      <c r="CY499" s="6"/>
      <c r="CZ499" s="6"/>
      <c r="DA499" s="6"/>
    </row>
    <row r="500" spans="1:105" x14ac:dyDescent="0.25">
      <c r="A500" s="1"/>
      <c r="B500" s="5"/>
      <c r="C500" s="5"/>
      <c r="D500" s="5"/>
      <c r="E500" s="5"/>
      <c r="F500" s="17"/>
      <c r="G500" s="5"/>
      <c r="H500" s="16"/>
      <c r="I500" s="5"/>
      <c r="J500" s="5"/>
      <c r="K500" s="5"/>
      <c r="L500" s="5"/>
      <c r="M500" s="5"/>
      <c r="N500" s="5"/>
      <c r="O500" s="5"/>
      <c r="P500" s="98"/>
      <c r="Q500" s="98"/>
      <c r="R500" s="98"/>
      <c r="S500" s="98"/>
      <c r="T500" s="98"/>
      <c r="U500" s="98"/>
      <c r="V500" s="98"/>
      <c r="W500" s="98"/>
      <c r="X500" s="98"/>
      <c r="Y500" s="98"/>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c r="CV500" s="5"/>
      <c r="CW500" s="5"/>
      <c r="CX500" s="6"/>
      <c r="CY500" s="6"/>
      <c r="CZ500" s="6"/>
      <c r="DA500" s="6"/>
    </row>
    <row r="501" spans="1:105" x14ac:dyDescent="0.25">
      <c r="A501" s="1"/>
      <c r="B501" s="5"/>
      <c r="C501" s="5"/>
      <c r="D501" s="5"/>
      <c r="E501" s="5"/>
      <c r="F501" s="17"/>
      <c r="G501" s="5"/>
      <c r="H501" s="16"/>
      <c r="I501" s="5"/>
      <c r="J501" s="5"/>
      <c r="K501" s="5"/>
      <c r="L501" s="5"/>
      <c r="M501" s="5"/>
      <c r="N501" s="5"/>
      <c r="O501" s="5"/>
      <c r="P501" s="98"/>
      <c r="Q501" s="98"/>
      <c r="R501" s="98"/>
      <c r="S501" s="98"/>
      <c r="T501" s="98"/>
      <c r="U501" s="98"/>
      <c r="V501" s="98"/>
      <c r="W501" s="98"/>
      <c r="X501" s="98"/>
      <c r="Y501" s="98"/>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c r="CV501" s="5"/>
      <c r="CW501" s="5"/>
      <c r="CX501" s="6"/>
      <c r="CY501" s="6"/>
      <c r="CZ501" s="6"/>
      <c r="DA501" s="6"/>
    </row>
    <row r="502" spans="1:105" x14ac:dyDescent="0.25">
      <c r="A502" s="1"/>
      <c r="B502" s="5"/>
      <c r="C502" s="5"/>
      <c r="D502" s="5"/>
      <c r="E502" s="5"/>
      <c r="F502" s="17"/>
      <c r="G502" s="5"/>
      <c r="H502" s="16"/>
      <c r="I502" s="5"/>
      <c r="J502" s="5"/>
      <c r="K502" s="5"/>
      <c r="L502" s="5"/>
      <c r="M502" s="5"/>
      <c r="N502" s="5"/>
      <c r="O502" s="5"/>
      <c r="P502" s="98"/>
      <c r="Q502" s="98"/>
      <c r="R502" s="98"/>
      <c r="S502" s="98"/>
      <c r="T502" s="98"/>
      <c r="U502" s="98"/>
      <c r="V502" s="98"/>
      <c r="W502" s="98"/>
      <c r="X502" s="98"/>
      <c r="Y502" s="98"/>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6"/>
      <c r="CY502" s="6"/>
      <c r="CZ502" s="6"/>
      <c r="DA502" s="6"/>
    </row>
    <row r="503" spans="1:105" x14ac:dyDescent="0.25">
      <c r="A503" s="1"/>
      <c r="B503" s="5"/>
      <c r="C503" s="5"/>
      <c r="D503" s="5"/>
      <c r="E503" s="5"/>
      <c r="F503" s="17"/>
      <c r="G503" s="5"/>
      <c r="H503" s="16"/>
      <c r="I503" s="5"/>
      <c r="J503" s="5"/>
      <c r="K503" s="5"/>
      <c r="L503" s="5"/>
      <c r="M503" s="5"/>
      <c r="N503" s="5"/>
      <c r="O503" s="5"/>
      <c r="P503" s="98"/>
      <c r="Q503" s="98"/>
      <c r="R503" s="98"/>
      <c r="S503" s="98"/>
      <c r="T503" s="98"/>
      <c r="U503" s="98"/>
      <c r="V503" s="98"/>
      <c r="W503" s="98"/>
      <c r="X503" s="98"/>
      <c r="Y503" s="98"/>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6"/>
      <c r="CY503" s="6"/>
      <c r="CZ503" s="6"/>
      <c r="DA503" s="6"/>
    </row>
    <row r="504" spans="1:105" x14ac:dyDescent="0.25">
      <c r="A504" s="1"/>
      <c r="B504" s="5"/>
      <c r="C504" s="5"/>
      <c r="D504" s="5"/>
      <c r="E504" s="5"/>
      <c r="F504" s="17"/>
      <c r="G504" s="5"/>
      <c r="H504" s="16"/>
      <c r="I504" s="5"/>
      <c r="J504" s="5"/>
      <c r="K504" s="5"/>
      <c r="L504" s="5"/>
      <c r="M504" s="5"/>
      <c r="N504" s="5"/>
      <c r="O504" s="5"/>
      <c r="P504" s="98"/>
      <c r="Q504" s="98"/>
      <c r="R504" s="98"/>
      <c r="S504" s="98"/>
      <c r="T504" s="98"/>
      <c r="U504" s="98"/>
      <c r="V504" s="98"/>
      <c r="W504" s="98"/>
      <c r="X504" s="98"/>
      <c r="Y504" s="98"/>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c r="CV504" s="5"/>
      <c r="CW504" s="5"/>
      <c r="CX504" s="6"/>
      <c r="CY504" s="6"/>
      <c r="CZ504" s="6"/>
      <c r="DA504" s="6"/>
    </row>
    <row r="505" spans="1:105" x14ac:dyDescent="0.25">
      <c r="A505" s="1"/>
      <c r="B505" s="5"/>
      <c r="C505" s="5"/>
      <c r="D505" s="5"/>
      <c r="E505" s="5"/>
      <c r="F505" s="17"/>
      <c r="G505" s="5"/>
      <c r="H505" s="16"/>
      <c r="I505" s="5"/>
      <c r="J505" s="5"/>
      <c r="K505" s="5"/>
      <c r="L505" s="5"/>
      <c r="M505" s="5"/>
      <c r="N505" s="5"/>
      <c r="O505" s="5"/>
      <c r="P505" s="98"/>
      <c r="Q505" s="98"/>
      <c r="R505" s="98"/>
      <c r="S505" s="98"/>
      <c r="T505" s="98"/>
      <c r="U505" s="98"/>
      <c r="V505" s="98"/>
      <c r="W505" s="98"/>
      <c r="X505" s="98"/>
      <c r="Y505" s="98"/>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6"/>
      <c r="CY505" s="6"/>
      <c r="CZ505" s="6"/>
      <c r="DA505" s="6"/>
    </row>
    <row r="506" spans="1:105" x14ac:dyDescent="0.25">
      <c r="A506" s="1"/>
      <c r="B506" s="5"/>
      <c r="C506" s="5"/>
      <c r="D506" s="5"/>
      <c r="E506" s="5"/>
      <c r="F506" s="17"/>
      <c r="G506" s="5"/>
      <c r="H506" s="16"/>
      <c r="I506" s="5"/>
      <c r="J506" s="5"/>
      <c r="K506" s="5"/>
      <c r="L506" s="5"/>
      <c r="M506" s="5"/>
      <c r="N506" s="5"/>
      <c r="O506" s="5"/>
      <c r="P506" s="98"/>
      <c r="Q506" s="98"/>
      <c r="R506" s="98"/>
      <c r="S506" s="98"/>
      <c r="T506" s="98"/>
      <c r="U506" s="98"/>
      <c r="V506" s="98"/>
      <c r="W506" s="98"/>
      <c r="X506" s="98"/>
      <c r="Y506" s="98"/>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6"/>
      <c r="CY506" s="6"/>
      <c r="CZ506" s="6"/>
      <c r="DA506" s="6"/>
    </row>
    <row r="507" spans="1:105" x14ac:dyDescent="0.25">
      <c r="A507" s="1"/>
      <c r="B507" s="5"/>
      <c r="C507" s="5"/>
      <c r="D507" s="5"/>
      <c r="E507" s="5"/>
      <c r="F507" s="17"/>
      <c r="G507" s="5"/>
      <c r="H507" s="16"/>
      <c r="I507" s="5"/>
      <c r="J507" s="5"/>
      <c r="K507" s="5"/>
      <c r="L507" s="5"/>
      <c r="M507" s="5"/>
      <c r="N507" s="5"/>
      <c r="O507" s="5"/>
      <c r="P507" s="98"/>
      <c r="Q507" s="98"/>
      <c r="R507" s="98"/>
      <c r="S507" s="98"/>
      <c r="T507" s="98"/>
      <c r="U507" s="98"/>
      <c r="V507" s="98"/>
      <c r="W507" s="98"/>
      <c r="X507" s="98"/>
      <c r="Y507" s="98"/>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6"/>
      <c r="CY507" s="6"/>
      <c r="CZ507" s="6"/>
      <c r="DA507" s="6"/>
    </row>
    <row r="508" spans="1:105" x14ac:dyDescent="0.25">
      <c r="A508" s="1"/>
      <c r="B508" s="5"/>
      <c r="C508" s="5"/>
      <c r="D508" s="5"/>
      <c r="E508" s="5"/>
      <c r="F508" s="17"/>
      <c r="G508" s="5"/>
      <c r="H508" s="16"/>
      <c r="I508" s="5"/>
      <c r="J508" s="5"/>
      <c r="K508" s="5"/>
      <c r="L508" s="5"/>
      <c r="M508" s="5"/>
      <c r="N508" s="5"/>
      <c r="O508" s="5"/>
      <c r="P508" s="98"/>
      <c r="Q508" s="98"/>
      <c r="R508" s="98"/>
      <c r="S508" s="98"/>
      <c r="T508" s="98"/>
      <c r="U508" s="98"/>
      <c r="V508" s="98"/>
      <c r="W508" s="98"/>
      <c r="X508" s="98"/>
      <c r="Y508" s="98"/>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6"/>
      <c r="CY508" s="6"/>
      <c r="CZ508" s="6"/>
      <c r="DA508" s="6"/>
    </row>
    <row r="509" spans="1:105" x14ac:dyDescent="0.25">
      <c r="A509" s="1"/>
      <c r="B509" s="5"/>
      <c r="C509" s="5"/>
      <c r="D509" s="5"/>
      <c r="E509" s="5"/>
      <c r="F509" s="17"/>
      <c r="G509" s="5"/>
      <c r="H509" s="16"/>
      <c r="I509" s="5"/>
      <c r="J509" s="5"/>
      <c r="K509" s="5"/>
      <c r="L509" s="5"/>
      <c r="M509" s="5"/>
      <c r="N509" s="5"/>
      <c r="O509" s="5"/>
      <c r="P509" s="98"/>
      <c r="Q509" s="98"/>
      <c r="R509" s="98"/>
      <c r="S509" s="98"/>
      <c r="T509" s="98"/>
      <c r="U509" s="98"/>
      <c r="V509" s="98"/>
      <c r="W509" s="98"/>
      <c r="X509" s="98"/>
      <c r="Y509" s="98"/>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6"/>
      <c r="CY509" s="6"/>
      <c r="CZ509" s="6"/>
      <c r="DA509" s="6"/>
    </row>
    <row r="510" spans="1:105" x14ac:dyDescent="0.25">
      <c r="A510" s="1"/>
      <c r="B510" s="5"/>
      <c r="C510" s="5"/>
      <c r="D510" s="5"/>
      <c r="E510" s="5"/>
      <c r="F510" s="17"/>
      <c r="G510" s="5"/>
      <c r="H510" s="16"/>
      <c r="I510" s="5"/>
      <c r="J510" s="5"/>
      <c r="K510" s="5"/>
      <c r="L510" s="5"/>
      <c r="M510" s="5"/>
      <c r="N510" s="5"/>
      <c r="O510" s="5"/>
      <c r="P510" s="98"/>
      <c r="Q510" s="98"/>
      <c r="R510" s="98"/>
      <c r="S510" s="98"/>
      <c r="T510" s="98"/>
      <c r="U510" s="98"/>
      <c r="V510" s="98"/>
      <c r="W510" s="98"/>
      <c r="X510" s="98"/>
      <c r="Y510" s="98"/>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c r="CV510" s="5"/>
      <c r="CW510" s="5"/>
      <c r="CX510" s="6"/>
      <c r="CY510" s="6"/>
      <c r="CZ510" s="6"/>
      <c r="DA510" s="6"/>
    </row>
    <row r="511" spans="1:105" x14ac:dyDescent="0.25">
      <c r="A511" s="1"/>
      <c r="B511" s="5"/>
      <c r="C511" s="5"/>
      <c r="D511" s="5"/>
      <c r="E511" s="5"/>
      <c r="F511" s="17"/>
      <c r="G511" s="5"/>
      <c r="H511" s="16"/>
      <c r="I511" s="5"/>
      <c r="J511" s="5"/>
      <c r="K511" s="5"/>
      <c r="L511" s="5"/>
      <c r="M511" s="5"/>
      <c r="N511" s="5"/>
      <c r="O511" s="5"/>
      <c r="P511" s="98"/>
      <c r="Q511" s="98"/>
      <c r="R511" s="98"/>
      <c r="S511" s="98"/>
      <c r="T511" s="98"/>
      <c r="U511" s="98"/>
      <c r="V511" s="98"/>
      <c r="W511" s="98"/>
      <c r="X511" s="98"/>
      <c r="Y511" s="98"/>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6"/>
      <c r="CY511" s="6"/>
      <c r="CZ511" s="6"/>
      <c r="DA511" s="6"/>
    </row>
    <row r="512" spans="1:105" x14ac:dyDescent="0.25">
      <c r="A512" s="1"/>
      <c r="B512" s="5"/>
      <c r="C512" s="5"/>
      <c r="D512" s="5"/>
      <c r="E512" s="5"/>
      <c r="F512" s="17"/>
      <c r="G512" s="5"/>
      <c r="H512" s="16"/>
      <c r="I512" s="5"/>
      <c r="J512" s="5"/>
      <c r="K512" s="5"/>
      <c r="L512" s="5"/>
      <c r="M512" s="5"/>
      <c r="N512" s="5"/>
      <c r="O512" s="5"/>
      <c r="P512" s="98"/>
      <c r="Q512" s="98"/>
      <c r="R512" s="98"/>
      <c r="S512" s="98"/>
      <c r="T512" s="98"/>
      <c r="U512" s="98"/>
      <c r="V512" s="98"/>
      <c r="W512" s="98"/>
      <c r="X512" s="98"/>
      <c r="Y512" s="98"/>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5"/>
      <c r="CU512" s="5"/>
      <c r="CV512" s="5"/>
      <c r="CW512" s="5"/>
      <c r="CX512" s="6"/>
      <c r="CY512" s="6"/>
      <c r="CZ512" s="6"/>
      <c r="DA512" s="6"/>
    </row>
    <row r="513" spans="1:105" x14ac:dyDescent="0.25">
      <c r="A513" s="1"/>
      <c r="B513" s="5"/>
      <c r="C513" s="5"/>
      <c r="D513" s="5"/>
      <c r="E513" s="5"/>
      <c r="F513" s="17"/>
      <c r="G513" s="5"/>
      <c r="H513" s="16"/>
      <c r="I513" s="5"/>
      <c r="J513" s="5"/>
      <c r="K513" s="5"/>
      <c r="L513" s="5"/>
      <c r="M513" s="5"/>
      <c r="N513" s="5"/>
      <c r="O513" s="5"/>
      <c r="P513" s="98"/>
      <c r="Q513" s="98"/>
      <c r="R513" s="98"/>
      <c r="S513" s="98"/>
      <c r="T513" s="98"/>
      <c r="U513" s="98"/>
      <c r="V513" s="98"/>
      <c r="W513" s="98"/>
      <c r="X513" s="98"/>
      <c r="Y513" s="98"/>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c r="CV513" s="5"/>
      <c r="CW513" s="5"/>
      <c r="CX513" s="6"/>
      <c r="CY513" s="6"/>
      <c r="CZ513" s="6"/>
      <c r="DA513" s="6"/>
    </row>
    <row r="514" spans="1:105" x14ac:dyDescent="0.25">
      <c r="A514" s="1"/>
      <c r="B514" s="5"/>
      <c r="C514" s="5"/>
      <c r="D514" s="5"/>
      <c r="E514" s="5"/>
      <c r="F514" s="17"/>
      <c r="G514" s="5"/>
      <c r="H514" s="16"/>
      <c r="I514" s="5"/>
      <c r="J514" s="5"/>
      <c r="K514" s="5"/>
      <c r="L514" s="5"/>
      <c r="M514" s="5"/>
      <c r="N514" s="5"/>
      <c r="O514" s="5"/>
      <c r="P514" s="98"/>
      <c r="Q514" s="98"/>
      <c r="R514" s="98"/>
      <c r="S514" s="98"/>
      <c r="T514" s="98"/>
      <c r="U514" s="98"/>
      <c r="V514" s="98"/>
      <c r="W514" s="98"/>
      <c r="X514" s="98"/>
      <c r="Y514" s="98"/>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6"/>
      <c r="CY514" s="6"/>
      <c r="CZ514" s="6"/>
      <c r="DA514" s="6"/>
    </row>
    <row r="515" spans="1:105" x14ac:dyDescent="0.25">
      <c r="A515" s="1"/>
      <c r="B515" s="5"/>
      <c r="C515" s="5"/>
      <c r="D515" s="5"/>
      <c r="E515" s="5"/>
      <c r="F515" s="17"/>
      <c r="G515" s="5"/>
      <c r="H515" s="16"/>
      <c r="I515" s="5"/>
      <c r="J515" s="5"/>
      <c r="K515" s="5"/>
      <c r="L515" s="5"/>
      <c r="M515" s="5"/>
      <c r="N515" s="5"/>
      <c r="O515" s="5"/>
      <c r="P515" s="98"/>
      <c r="Q515" s="98"/>
      <c r="R515" s="98"/>
      <c r="S515" s="98"/>
      <c r="T515" s="98"/>
      <c r="U515" s="98"/>
      <c r="V515" s="98"/>
      <c r="W515" s="98"/>
      <c r="X515" s="98"/>
      <c r="Y515" s="98"/>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6"/>
      <c r="CY515" s="6"/>
      <c r="CZ515" s="6"/>
      <c r="DA515" s="6"/>
    </row>
    <row r="516" spans="1:105" x14ac:dyDescent="0.25">
      <c r="A516" s="1"/>
      <c r="B516" s="5"/>
      <c r="C516" s="5"/>
      <c r="D516" s="5"/>
      <c r="E516" s="5"/>
      <c r="F516" s="17"/>
      <c r="G516" s="5"/>
      <c r="H516" s="16"/>
      <c r="I516" s="5"/>
      <c r="J516" s="5"/>
      <c r="K516" s="5"/>
      <c r="L516" s="5"/>
      <c r="M516" s="5"/>
      <c r="N516" s="5"/>
      <c r="O516" s="5"/>
      <c r="P516" s="98"/>
      <c r="Q516" s="98"/>
      <c r="R516" s="98"/>
      <c r="S516" s="98"/>
      <c r="T516" s="98"/>
      <c r="U516" s="98"/>
      <c r="V516" s="98"/>
      <c r="W516" s="98"/>
      <c r="X516" s="98"/>
      <c r="Y516" s="98"/>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6"/>
      <c r="CY516" s="6"/>
      <c r="CZ516" s="6"/>
      <c r="DA516" s="6"/>
    </row>
    <row r="517" spans="1:105" x14ac:dyDescent="0.25">
      <c r="A517" s="1"/>
      <c r="B517" s="5"/>
      <c r="C517" s="5"/>
      <c r="D517" s="5"/>
      <c r="E517" s="5"/>
      <c r="F517" s="17"/>
      <c r="G517" s="5"/>
      <c r="H517" s="16"/>
      <c r="I517" s="5"/>
      <c r="J517" s="5"/>
      <c r="K517" s="5"/>
      <c r="L517" s="5"/>
      <c r="M517" s="5"/>
      <c r="N517" s="5"/>
      <c r="O517" s="5"/>
      <c r="P517" s="98"/>
      <c r="Q517" s="98"/>
      <c r="R517" s="98"/>
      <c r="S517" s="98"/>
      <c r="T517" s="98"/>
      <c r="U517" s="98"/>
      <c r="V517" s="98"/>
      <c r="W517" s="98"/>
      <c r="X517" s="98"/>
      <c r="Y517" s="98"/>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c r="CV517" s="5"/>
      <c r="CW517" s="5"/>
      <c r="CX517" s="6"/>
      <c r="CY517" s="6"/>
      <c r="CZ517" s="6"/>
      <c r="DA517" s="6"/>
    </row>
    <row r="518" spans="1:105" x14ac:dyDescent="0.25">
      <c r="A518" s="1"/>
      <c r="B518" s="5"/>
      <c r="C518" s="5"/>
      <c r="D518" s="5"/>
      <c r="E518" s="5"/>
      <c r="F518" s="17"/>
      <c r="G518" s="5"/>
      <c r="H518" s="16"/>
      <c r="I518" s="5"/>
      <c r="J518" s="5"/>
      <c r="K518" s="5"/>
      <c r="L518" s="5"/>
      <c r="M518" s="5"/>
      <c r="N518" s="5"/>
      <c r="O518" s="5"/>
      <c r="P518" s="98"/>
      <c r="Q518" s="98"/>
      <c r="R518" s="98"/>
      <c r="S518" s="98"/>
      <c r="T518" s="98"/>
      <c r="U518" s="98"/>
      <c r="V518" s="98"/>
      <c r="W518" s="98"/>
      <c r="X518" s="98"/>
      <c r="Y518" s="98"/>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6"/>
      <c r="CY518" s="6"/>
      <c r="CZ518" s="6"/>
      <c r="DA518" s="6"/>
    </row>
    <row r="519" spans="1:105" x14ac:dyDescent="0.25">
      <c r="A519" s="1"/>
      <c r="B519" s="5"/>
      <c r="C519" s="5"/>
      <c r="D519" s="5"/>
      <c r="E519" s="5"/>
      <c r="F519" s="17"/>
      <c r="G519" s="5"/>
      <c r="H519" s="16"/>
      <c r="I519" s="5"/>
      <c r="J519" s="5"/>
      <c r="K519" s="5"/>
      <c r="L519" s="5"/>
      <c r="M519" s="5"/>
      <c r="N519" s="5"/>
      <c r="O519" s="5"/>
      <c r="P519" s="98"/>
      <c r="Q519" s="98"/>
      <c r="R519" s="98"/>
      <c r="S519" s="98"/>
      <c r="T519" s="98"/>
      <c r="U519" s="98"/>
      <c r="V519" s="98"/>
      <c r="W519" s="98"/>
      <c r="X519" s="98"/>
      <c r="Y519" s="98"/>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6"/>
      <c r="CY519" s="6"/>
      <c r="CZ519" s="6"/>
      <c r="DA519" s="6"/>
    </row>
    <row r="520" spans="1:105" x14ac:dyDescent="0.25">
      <c r="A520" s="1"/>
      <c r="B520" s="5"/>
      <c r="C520" s="5"/>
      <c r="D520" s="5"/>
      <c r="E520" s="5"/>
      <c r="F520" s="17"/>
      <c r="G520" s="5"/>
      <c r="H520" s="16"/>
      <c r="I520" s="5"/>
      <c r="J520" s="5"/>
      <c r="K520" s="5"/>
      <c r="L520" s="5"/>
      <c r="M520" s="5"/>
      <c r="N520" s="5"/>
      <c r="O520" s="5"/>
      <c r="P520" s="98"/>
      <c r="Q520" s="98"/>
      <c r="R520" s="98"/>
      <c r="S520" s="98"/>
      <c r="T520" s="98"/>
      <c r="U520" s="98"/>
      <c r="V520" s="98"/>
      <c r="W520" s="98"/>
      <c r="X520" s="98"/>
      <c r="Y520" s="98"/>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6"/>
      <c r="CY520" s="6"/>
      <c r="CZ520" s="6"/>
      <c r="DA520" s="6"/>
    </row>
    <row r="521" spans="1:105" x14ac:dyDescent="0.25">
      <c r="A521" s="1"/>
      <c r="B521" s="5"/>
      <c r="C521" s="5"/>
      <c r="D521" s="5"/>
      <c r="E521" s="5"/>
      <c r="F521" s="17"/>
      <c r="G521" s="5"/>
      <c r="H521" s="16"/>
      <c r="I521" s="5"/>
      <c r="J521" s="5"/>
      <c r="K521" s="5"/>
      <c r="L521" s="5"/>
      <c r="M521" s="5"/>
      <c r="N521" s="5"/>
      <c r="O521" s="5"/>
      <c r="P521" s="98"/>
      <c r="Q521" s="98"/>
      <c r="R521" s="98"/>
      <c r="S521" s="98"/>
      <c r="T521" s="98"/>
      <c r="U521" s="98"/>
      <c r="V521" s="98"/>
      <c r="W521" s="98"/>
      <c r="X521" s="98"/>
      <c r="Y521" s="98"/>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c r="CV521" s="5"/>
      <c r="CW521" s="5"/>
      <c r="CX521" s="6"/>
      <c r="CY521" s="6"/>
      <c r="CZ521" s="6"/>
      <c r="DA521" s="6"/>
    </row>
    <row r="522" spans="1:105" x14ac:dyDescent="0.25">
      <c r="A522" s="1"/>
      <c r="B522" s="5"/>
      <c r="C522" s="5"/>
      <c r="D522" s="5"/>
      <c r="E522" s="5"/>
      <c r="F522" s="17"/>
      <c r="G522" s="5"/>
      <c r="H522" s="16"/>
      <c r="I522" s="5"/>
      <c r="J522" s="5"/>
      <c r="K522" s="5"/>
      <c r="L522" s="5"/>
      <c r="M522" s="5"/>
      <c r="N522" s="5"/>
      <c r="O522" s="5"/>
      <c r="P522" s="98"/>
      <c r="Q522" s="98"/>
      <c r="R522" s="98"/>
      <c r="S522" s="98"/>
      <c r="T522" s="98"/>
      <c r="U522" s="98"/>
      <c r="V522" s="98"/>
      <c r="W522" s="98"/>
      <c r="X522" s="98"/>
      <c r="Y522" s="98"/>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5"/>
      <c r="CU522" s="5"/>
      <c r="CV522" s="5"/>
      <c r="CW522" s="5"/>
      <c r="CX522" s="6"/>
      <c r="CY522" s="6"/>
      <c r="CZ522" s="6"/>
      <c r="DA522" s="6"/>
    </row>
    <row r="523" spans="1:105" x14ac:dyDescent="0.25">
      <c r="A523" s="1"/>
      <c r="B523" s="5"/>
      <c r="C523" s="5"/>
      <c r="D523" s="5"/>
      <c r="E523" s="5"/>
      <c r="F523" s="17"/>
      <c r="G523" s="5"/>
      <c r="H523" s="16"/>
      <c r="I523" s="5"/>
      <c r="J523" s="5"/>
      <c r="K523" s="5"/>
      <c r="L523" s="5"/>
      <c r="M523" s="5"/>
      <c r="N523" s="5"/>
      <c r="O523" s="5"/>
      <c r="P523" s="98"/>
      <c r="Q523" s="98"/>
      <c r="R523" s="98"/>
      <c r="S523" s="98"/>
      <c r="T523" s="98"/>
      <c r="U523" s="98"/>
      <c r="V523" s="98"/>
      <c r="W523" s="98"/>
      <c r="X523" s="98"/>
      <c r="Y523" s="98"/>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5"/>
      <c r="CU523" s="5"/>
      <c r="CV523" s="5"/>
      <c r="CW523" s="5"/>
      <c r="CX523" s="6"/>
      <c r="CY523" s="6"/>
      <c r="CZ523" s="6"/>
      <c r="DA523" s="6"/>
    </row>
    <row r="524" spans="1:105" x14ac:dyDescent="0.25">
      <c r="A524" s="1"/>
      <c r="B524" s="5"/>
      <c r="C524" s="5"/>
      <c r="D524" s="5"/>
      <c r="E524" s="5"/>
      <c r="F524" s="17"/>
      <c r="G524" s="5"/>
      <c r="H524" s="16"/>
      <c r="I524" s="5"/>
      <c r="J524" s="5"/>
      <c r="K524" s="5"/>
      <c r="L524" s="5"/>
      <c r="M524" s="5"/>
      <c r="N524" s="5"/>
      <c r="O524" s="5"/>
      <c r="P524" s="98"/>
      <c r="Q524" s="98"/>
      <c r="R524" s="98"/>
      <c r="S524" s="98"/>
      <c r="T524" s="98"/>
      <c r="U524" s="98"/>
      <c r="V524" s="98"/>
      <c r="W524" s="98"/>
      <c r="X524" s="98"/>
      <c r="Y524" s="98"/>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6"/>
      <c r="CY524" s="6"/>
      <c r="CZ524" s="6"/>
      <c r="DA524" s="6"/>
    </row>
    <row r="525" spans="1:105" x14ac:dyDescent="0.25">
      <c r="A525" s="1"/>
      <c r="B525" s="5"/>
      <c r="C525" s="5"/>
      <c r="D525" s="5"/>
      <c r="E525" s="5"/>
      <c r="F525" s="17"/>
      <c r="G525" s="5"/>
      <c r="H525" s="16"/>
      <c r="I525" s="5"/>
      <c r="J525" s="5"/>
      <c r="K525" s="5"/>
      <c r="L525" s="5"/>
      <c r="M525" s="5"/>
      <c r="N525" s="5"/>
      <c r="O525" s="5"/>
      <c r="P525" s="98"/>
      <c r="Q525" s="98"/>
      <c r="R525" s="98"/>
      <c r="S525" s="98"/>
      <c r="T525" s="98"/>
      <c r="U525" s="98"/>
      <c r="V525" s="98"/>
      <c r="W525" s="98"/>
      <c r="X525" s="98"/>
      <c r="Y525" s="98"/>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c r="CV525" s="5"/>
      <c r="CW525" s="5"/>
      <c r="CX525" s="6"/>
      <c r="CY525" s="6"/>
      <c r="CZ525" s="6"/>
      <c r="DA525" s="6"/>
    </row>
    <row r="526" spans="1:105" x14ac:dyDescent="0.25">
      <c r="A526" s="1"/>
      <c r="B526" s="5"/>
      <c r="C526" s="5"/>
      <c r="D526" s="5"/>
      <c r="E526" s="5"/>
      <c r="F526" s="17"/>
      <c r="G526" s="5"/>
      <c r="H526" s="16"/>
      <c r="I526" s="5"/>
      <c r="J526" s="5"/>
      <c r="K526" s="5"/>
      <c r="L526" s="5"/>
      <c r="M526" s="5"/>
      <c r="N526" s="5"/>
      <c r="O526" s="5"/>
      <c r="P526" s="98"/>
      <c r="Q526" s="98"/>
      <c r="R526" s="98"/>
      <c r="S526" s="98"/>
      <c r="T526" s="98"/>
      <c r="U526" s="98"/>
      <c r="V526" s="98"/>
      <c r="W526" s="98"/>
      <c r="X526" s="98"/>
      <c r="Y526" s="98"/>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c r="CV526" s="5"/>
      <c r="CW526" s="5"/>
      <c r="CX526" s="6"/>
      <c r="CY526" s="6"/>
      <c r="CZ526" s="6"/>
      <c r="DA526" s="6"/>
    </row>
    <row r="527" spans="1:105" x14ac:dyDescent="0.25">
      <c r="A527" s="1"/>
      <c r="B527" s="5"/>
      <c r="C527" s="5"/>
      <c r="D527" s="5"/>
      <c r="E527" s="5"/>
      <c r="F527" s="17"/>
      <c r="G527" s="5"/>
      <c r="H527" s="16"/>
      <c r="I527" s="5"/>
      <c r="J527" s="5"/>
      <c r="K527" s="5"/>
      <c r="L527" s="5"/>
      <c r="M527" s="5"/>
      <c r="N527" s="5"/>
      <c r="O527" s="5"/>
      <c r="P527" s="98"/>
      <c r="Q527" s="98"/>
      <c r="R527" s="98"/>
      <c r="S527" s="98"/>
      <c r="T527" s="98"/>
      <c r="U527" s="98"/>
      <c r="V527" s="98"/>
      <c r="W527" s="98"/>
      <c r="X527" s="98"/>
      <c r="Y527" s="98"/>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5"/>
      <c r="CU527" s="5"/>
      <c r="CV527" s="5"/>
      <c r="CW527" s="5"/>
      <c r="CX527" s="6"/>
      <c r="CY527" s="6"/>
      <c r="CZ527" s="6"/>
      <c r="DA527" s="6"/>
    </row>
    <row r="528" spans="1:105" x14ac:dyDescent="0.25">
      <c r="A528" s="1"/>
      <c r="B528" s="5"/>
      <c r="C528" s="5"/>
      <c r="D528" s="5"/>
      <c r="E528" s="5"/>
      <c r="F528" s="17"/>
      <c r="G528" s="5"/>
      <c r="H528" s="16"/>
      <c r="I528" s="5"/>
      <c r="J528" s="5"/>
      <c r="K528" s="5"/>
      <c r="L528" s="5"/>
      <c r="M528" s="5"/>
      <c r="N528" s="5"/>
      <c r="O528" s="5"/>
      <c r="P528" s="98"/>
      <c r="Q528" s="98"/>
      <c r="R528" s="98"/>
      <c r="S528" s="98"/>
      <c r="T528" s="98"/>
      <c r="U528" s="98"/>
      <c r="V528" s="98"/>
      <c r="W528" s="98"/>
      <c r="X528" s="98"/>
      <c r="Y528" s="98"/>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6"/>
      <c r="CY528" s="6"/>
      <c r="CZ528" s="6"/>
      <c r="DA528" s="6"/>
    </row>
    <row r="529" spans="1:105" x14ac:dyDescent="0.25">
      <c r="A529" s="1"/>
      <c r="B529" s="5"/>
      <c r="C529" s="5"/>
      <c r="D529" s="5"/>
      <c r="E529" s="5"/>
      <c r="F529" s="17"/>
      <c r="G529" s="5"/>
      <c r="H529" s="16"/>
      <c r="I529" s="5"/>
      <c r="J529" s="5"/>
      <c r="K529" s="5"/>
      <c r="L529" s="5"/>
      <c r="M529" s="5"/>
      <c r="N529" s="5"/>
      <c r="O529" s="5"/>
      <c r="P529" s="98"/>
      <c r="Q529" s="98"/>
      <c r="R529" s="98"/>
      <c r="S529" s="98"/>
      <c r="T529" s="98"/>
      <c r="U529" s="98"/>
      <c r="V529" s="98"/>
      <c r="W529" s="98"/>
      <c r="X529" s="98"/>
      <c r="Y529" s="98"/>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5"/>
      <c r="CQ529" s="5"/>
      <c r="CR529" s="5"/>
      <c r="CS529" s="5"/>
      <c r="CT529" s="5"/>
      <c r="CU529" s="5"/>
      <c r="CV529" s="5"/>
      <c r="CW529" s="5"/>
      <c r="CX529" s="6"/>
      <c r="CY529" s="6"/>
      <c r="CZ529" s="6"/>
      <c r="DA529" s="6"/>
    </row>
    <row r="530" spans="1:105" x14ac:dyDescent="0.25">
      <c r="A530" s="1"/>
      <c r="B530" s="5"/>
      <c r="C530" s="5"/>
      <c r="D530" s="5"/>
      <c r="E530" s="5"/>
      <c r="F530" s="17"/>
      <c r="G530" s="5"/>
      <c r="H530" s="16"/>
      <c r="I530" s="5"/>
      <c r="J530" s="5"/>
      <c r="K530" s="5"/>
      <c r="L530" s="5"/>
      <c r="M530" s="5"/>
      <c r="N530" s="5"/>
      <c r="O530" s="5"/>
      <c r="P530" s="98"/>
      <c r="Q530" s="98"/>
      <c r="R530" s="98"/>
      <c r="S530" s="98"/>
      <c r="T530" s="98"/>
      <c r="U530" s="98"/>
      <c r="V530" s="98"/>
      <c r="W530" s="98"/>
      <c r="X530" s="98"/>
      <c r="Y530" s="98"/>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5"/>
      <c r="CU530" s="5"/>
      <c r="CV530" s="5"/>
      <c r="CW530" s="5"/>
      <c r="CX530" s="6"/>
      <c r="CY530" s="6"/>
      <c r="CZ530" s="6"/>
      <c r="DA530" s="6"/>
    </row>
    <row r="531" spans="1:105" x14ac:dyDescent="0.25">
      <c r="A531" s="1"/>
      <c r="B531" s="5"/>
      <c r="C531" s="5"/>
      <c r="D531" s="5"/>
      <c r="E531" s="5"/>
      <c r="F531" s="17"/>
      <c r="G531" s="5"/>
      <c r="H531" s="16"/>
      <c r="I531" s="5"/>
      <c r="J531" s="5"/>
      <c r="K531" s="5"/>
      <c r="L531" s="5"/>
      <c r="M531" s="5"/>
      <c r="N531" s="5"/>
      <c r="O531" s="5"/>
      <c r="P531" s="98"/>
      <c r="Q531" s="98"/>
      <c r="R531" s="98"/>
      <c r="S531" s="98"/>
      <c r="T531" s="98"/>
      <c r="U531" s="98"/>
      <c r="V531" s="98"/>
      <c r="W531" s="98"/>
      <c r="X531" s="98"/>
      <c r="Y531" s="98"/>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6"/>
      <c r="CY531" s="6"/>
      <c r="CZ531" s="6"/>
      <c r="DA531" s="6"/>
    </row>
    <row r="532" spans="1:105" x14ac:dyDescent="0.25">
      <c r="A532" s="1"/>
      <c r="B532" s="5"/>
      <c r="C532" s="5"/>
      <c r="D532" s="5"/>
      <c r="E532" s="5"/>
      <c r="F532" s="17"/>
      <c r="G532" s="5"/>
      <c r="H532" s="16"/>
      <c r="I532" s="5"/>
      <c r="J532" s="5"/>
      <c r="K532" s="5"/>
      <c r="L532" s="5"/>
      <c r="M532" s="5"/>
      <c r="N532" s="5"/>
      <c r="O532" s="5"/>
      <c r="P532" s="98"/>
      <c r="Q532" s="98"/>
      <c r="R532" s="98"/>
      <c r="S532" s="98"/>
      <c r="T532" s="98"/>
      <c r="U532" s="98"/>
      <c r="V532" s="98"/>
      <c r="W532" s="98"/>
      <c r="X532" s="98"/>
      <c r="Y532" s="98"/>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6"/>
      <c r="CY532" s="6"/>
      <c r="CZ532" s="6"/>
      <c r="DA532" s="6"/>
    </row>
    <row r="533" spans="1:105" x14ac:dyDescent="0.25">
      <c r="A533" s="1"/>
      <c r="B533" s="5"/>
      <c r="C533" s="5"/>
      <c r="D533" s="5"/>
      <c r="E533" s="5"/>
      <c r="F533" s="17"/>
      <c r="G533" s="5"/>
      <c r="H533" s="16"/>
      <c r="I533" s="5"/>
      <c r="J533" s="5"/>
      <c r="K533" s="5"/>
      <c r="L533" s="5"/>
      <c r="M533" s="5"/>
      <c r="N533" s="5"/>
      <c r="O533" s="5"/>
      <c r="P533" s="98"/>
      <c r="Q533" s="98"/>
      <c r="R533" s="98"/>
      <c r="S533" s="98"/>
      <c r="T533" s="98"/>
      <c r="U533" s="98"/>
      <c r="V533" s="98"/>
      <c r="W533" s="98"/>
      <c r="X533" s="98"/>
      <c r="Y533" s="98"/>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c r="CR533" s="5"/>
      <c r="CS533" s="5"/>
      <c r="CT533" s="5"/>
      <c r="CU533" s="5"/>
      <c r="CV533" s="5"/>
      <c r="CW533" s="5"/>
      <c r="CX533" s="6"/>
      <c r="CY533" s="6"/>
      <c r="CZ533" s="6"/>
      <c r="DA533" s="6"/>
    </row>
    <row r="534" spans="1:105" x14ac:dyDescent="0.25">
      <c r="A534" s="1"/>
      <c r="B534" s="5"/>
      <c r="C534" s="5"/>
      <c r="D534" s="5"/>
      <c r="E534" s="5"/>
      <c r="F534" s="17"/>
      <c r="G534" s="5"/>
      <c r="H534" s="16"/>
      <c r="I534" s="5"/>
      <c r="J534" s="5"/>
      <c r="K534" s="5"/>
      <c r="L534" s="5"/>
      <c r="M534" s="5"/>
      <c r="N534" s="5"/>
      <c r="O534" s="5"/>
      <c r="P534" s="98"/>
      <c r="Q534" s="98"/>
      <c r="R534" s="98"/>
      <c r="S534" s="98"/>
      <c r="T534" s="98"/>
      <c r="U534" s="98"/>
      <c r="V534" s="98"/>
      <c r="W534" s="98"/>
      <c r="X534" s="98"/>
      <c r="Y534" s="98"/>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5"/>
      <c r="CR534" s="5"/>
      <c r="CS534" s="5"/>
      <c r="CT534" s="5"/>
      <c r="CU534" s="5"/>
      <c r="CV534" s="5"/>
      <c r="CW534" s="5"/>
      <c r="CX534" s="6"/>
      <c r="CY534" s="6"/>
      <c r="CZ534" s="6"/>
      <c r="DA534" s="6"/>
    </row>
    <row r="535" spans="1:105" x14ac:dyDescent="0.25">
      <c r="A535" s="1"/>
      <c r="B535" s="5"/>
      <c r="C535" s="5"/>
      <c r="D535" s="5"/>
      <c r="E535" s="5"/>
      <c r="F535" s="17"/>
      <c r="G535" s="5"/>
      <c r="H535" s="16"/>
      <c r="I535" s="5"/>
      <c r="J535" s="5"/>
      <c r="K535" s="5"/>
      <c r="L535" s="5"/>
      <c r="M535" s="5"/>
      <c r="N535" s="5"/>
      <c r="O535" s="5"/>
      <c r="P535" s="98"/>
      <c r="Q535" s="98"/>
      <c r="R535" s="98"/>
      <c r="S535" s="98"/>
      <c r="T535" s="98"/>
      <c r="U535" s="98"/>
      <c r="V535" s="98"/>
      <c r="W535" s="98"/>
      <c r="X535" s="98"/>
      <c r="Y535" s="98"/>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5"/>
      <c r="CR535" s="5"/>
      <c r="CS535" s="5"/>
      <c r="CT535" s="5"/>
      <c r="CU535" s="5"/>
      <c r="CV535" s="5"/>
      <c r="CW535" s="5"/>
      <c r="CX535" s="6"/>
      <c r="CY535" s="6"/>
      <c r="CZ535" s="6"/>
      <c r="DA535" s="6"/>
    </row>
    <row r="536" spans="1:105" x14ac:dyDescent="0.25">
      <c r="A536" s="1"/>
      <c r="B536" s="5"/>
      <c r="C536" s="5"/>
      <c r="D536" s="5"/>
      <c r="E536" s="5"/>
      <c r="F536" s="17"/>
      <c r="G536" s="5"/>
      <c r="H536" s="16"/>
      <c r="I536" s="5"/>
      <c r="J536" s="5"/>
      <c r="K536" s="5"/>
      <c r="L536" s="5"/>
      <c r="M536" s="5"/>
      <c r="N536" s="5"/>
      <c r="O536" s="5"/>
      <c r="P536" s="98"/>
      <c r="Q536" s="98"/>
      <c r="R536" s="98"/>
      <c r="S536" s="98"/>
      <c r="T536" s="98"/>
      <c r="U536" s="98"/>
      <c r="V536" s="98"/>
      <c r="W536" s="98"/>
      <c r="X536" s="98"/>
      <c r="Y536" s="98"/>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6"/>
      <c r="CY536" s="6"/>
      <c r="CZ536" s="6"/>
      <c r="DA536" s="6"/>
    </row>
    <row r="537" spans="1:105" x14ac:dyDescent="0.25">
      <c r="A537" s="1"/>
      <c r="B537" s="5"/>
      <c r="C537" s="5"/>
      <c r="D537" s="5"/>
      <c r="E537" s="5"/>
      <c r="F537" s="17"/>
      <c r="G537" s="5"/>
      <c r="H537" s="16"/>
      <c r="I537" s="5"/>
      <c r="J537" s="5"/>
      <c r="K537" s="5"/>
      <c r="L537" s="5"/>
      <c r="M537" s="5"/>
      <c r="N537" s="5"/>
      <c r="O537" s="5"/>
      <c r="P537" s="98"/>
      <c r="Q537" s="98"/>
      <c r="R537" s="98"/>
      <c r="S537" s="98"/>
      <c r="T537" s="98"/>
      <c r="U537" s="98"/>
      <c r="V537" s="98"/>
      <c r="W537" s="98"/>
      <c r="X537" s="98"/>
      <c r="Y537" s="98"/>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6"/>
      <c r="CY537" s="6"/>
      <c r="CZ537" s="6"/>
      <c r="DA537" s="6"/>
    </row>
    <row r="538" spans="1:105" x14ac:dyDescent="0.25">
      <c r="A538" s="1"/>
      <c r="B538" s="5"/>
      <c r="C538" s="5"/>
      <c r="D538" s="5"/>
      <c r="E538" s="5"/>
      <c r="F538" s="17"/>
      <c r="G538" s="5"/>
      <c r="H538" s="16"/>
      <c r="I538" s="5"/>
      <c r="J538" s="5"/>
      <c r="K538" s="5"/>
      <c r="L538" s="5"/>
      <c r="M538" s="5"/>
      <c r="N538" s="5"/>
      <c r="O538" s="5"/>
      <c r="P538" s="98"/>
      <c r="Q538" s="98"/>
      <c r="R538" s="98"/>
      <c r="S538" s="98"/>
      <c r="T538" s="98"/>
      <c r="U538" s="98"/>
      <c r="V538" s="98"/>
      <c r="W538" s="98"/>
      <c r="X538" s="98"/>
      <c r="Y538" s="98"/>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6"/>
      <c r="CY538" s="6"/>
      <c r="CZ538" s="6"/>
      <c r="DA538" s="6"/>
    </row>
    <row r="539" spans="1:105" x14ac:dyDescent="0.25">
      <c r="A539" s="1"/>
      <c r="B539" s="5"/>
      <c r="C539" s="5"/>
      <c r="D539" s="5"/>
      <c r="E539" s="5"/>
      <c r="F539" s="17"/>
      <c r="G539" s="5"/>
      <c r="H539" s="16"/>
      <c r="I539" s="5"/>
      <c r="J539" s="5"/>
      <c r="K539" s="5"/>
      <c r="L539" s="5"/>
      <c r="M539" s="5"/>
      <c r="N539" s="5"/>
      <c r="O539" s="5"/>
      <c r="P539" s="98"/>
      <c r="Q539" s="98"/>
      <c r="R539" s="98"/>
      <c r="S539" s="98"/>
      <c r="T539" s="98"/>
      <c r="U539" s="98"/>
      <c r="V539" s="98"/>
      <c r="W539" s="98"/>
      <c r="X539" s="98"/>
      <c r="Y539" s="98"/>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6"/>
      <c r="CY539" s="6"/>
      <c r="CZ539" s="6"/>
      <c r="DA539" s="6"/>
    </row>
    <row r="540" spans="1:105" x14ac:dyDescent="0.25">
      <c r="A540" s="1"/>
      <c r="B540" s="5"/>
      <c r="C540" s="5"/>
      <c r="D540" s="5"/>
      <c r="E540" s="5"/>
      <c r="F540" s="17"/>
      <c r="G540" s="5"/>
      <c r="H540" s="16"/>
      <c r="I540" s="5"/>
      <c r="J540" s="5"/>
      <c r="K540" s="5"/>
      <c r="L540" s="5"/>
      <c r="M540" s="5"/>
      <c r="N540" s="5"/>
      <c r="O540" s="5"/>
      <c r="P540" s="98"/>
      <c r="Q540" s="98"/>
      <c r="R540" s="98"/>
      <c r="S540" s="98"/>
      <c r="T540" s="98"/>
      <c r="U540" s="98"/>
      <c r="V540" s="98"/>
      <c r="W540" s="98"/>
      <c r="X540" s="98"/>
      <c r="Y540" s="98"/>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6"/>
      <c r="CY540" s="6"/>
      <c r="CZ540" s="6"/>
      <c r="DA540" s="6"/>
    </row>
    <row r="541" spans="1:105" x14ac:dyDescent="0.25">
      <c r="A541" s="1"/>
      <c r="B541" s="5"/>
      <c r="C541" s="5"/>
      <c r="D541" s="5"/>
      <c r="E541" s="5"/>
      <c r="F541" s="17"/>
      <c r="G541" s="5"/>
      <c r="H541" s="16"/>
      <c r="I541" s="5"/>
      <c r="J541" s="5"/>
      <c r="K541" s="5"/>
      <c r="L541" s="5"/>
      <c r="M541" s="5"/>
      <c r="N541" s="5"/>
      <c r="O541" s="5"/>
      <c r="P541" s="98"/>
      <c r="Q541" s="98"/>
      <c r="R541" s="98"/>
      <c r="S541" s="98"/>
      <c r="T541" s="98"/>
      <c r="U541" s="98"/>
      <c r="V541" s="98"/>
      <c r="W541" s="98"/>
      <c r="X541" s="98"/>
      <c r="Y541" s="98"/>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6"/>
      <c r="CY541" s="6"/>
      <c r="CZ541" s="6"/>
      <c r="DA541" s="6"/>
    </row>
    <row r="542" spans="1:105" x14ac:dyDescent="0.25">
      <c r="A542" s="1"/>
      <c r="B542" s="5"/>
      <c r="C542" s="5"/>
      <c r="D542" s="5"/>
      <c r="E542" s="5"/>
      <c r="F542" s="17"/>
      <c r="G542" s="5"/>
      <c r="H542" s="16"/>
      <c r="I542" s="5"/>
      <c r="J542" s="5"/>
      <c r="K542" s="5"/>
      <c r="L542" s="5"/>
      <c r="M542" s="5"/>
      <c r="N542" s="5"/>
      <c r="O542" s="5"/>
      <c r="P542" s="98"/>
      <c r="Q542" s="98"/>
      <c r="R542" s="98"/>
      <c r="S542" s="98"/>
      <c r="T542" s="98"/>
      <c r="U542" s="98"/>
      <c r="V542" s="98"/>
      <c r="W542" s="98"/>
      <c r="X542" s="98"/>
      <c r="Y542" s="98"/>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6"/>
      <c r="CY542" s="6"/>
      <c r="CZ542" s="6"/>
      <c r="DA542" s="6"/>
    </row>
    <row r="543" spans="1:105" x14ac:dyDescent="0.25">
      <c r="A543" s="1"/>
      <c r="B543" s="5"/>
      <c r="C543" s="5"/>
      <c r="D543" s="5"/>
      <c r="E543" s="5"/>
      <c r="F543" s="17"/>
      <c r="G543" s="5"/>
      <c r="H543" s="16"/>
      <c r="I543" s="5"/>
      <c r="J543" s="5"/>
      <c r="K543" s="5"/>
      <c r="L543" s="5"/>
      <c r="M543" s="5"/>
      <c r="N543" s="5"/>
      <c r="O543" s="5"/>
      <c r="P543" s="98"/>
      <c r="Q543" s="98"/>
      <c r="R543" s="98"/>
      <c r="S543" s="98"/>
      <c r="T543" s="98"/>
      <c r="U543" s="98"/>
      <c r="V543" s="98"/>
      <c r="W543" s="98"/>
      <c r="X543" s="98"/>
      <c r="Y543" s="98"/>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6"/>
      <c r="CY543" s="6"/>
      <c r="CZ543" s="6"/>
      <c r="DA543" s="6"/>
    </row>
    <row r="544" spans="1:105" x14ac:dyDescent="0.25">
      <c r="A544" s="1"/>
      <c r="B544" s="5"/>
      <c r="C544" s="5"/>
      <c r="D544" s="5"/>
      <c r="E544" s="5"/>
      <c r="F544" s="17"/>
      <c r="G544" s="5"/>
      <c r="H544" s="16"/>
      <c r="I544" s="5"/>
      <c r="J544" s="5"/>
      <c r="K544" s="5"/>
      <c r="L544" s="5"/>
      <c r="M544" s="5"/>
      <c r="N544" s="5"/>
      <c r="O544" s="5"/>
      <c r="P544" s="98"/>
      <c r="Q544" s="98"/>
      <c r="R544" s="98"/>
      <c r="S544" s="98"/>
      <c r="T544" s="98"/>
      <c r="U544" s="98"/>
      <c r="V544" s="98"/>
      <c r="W544" s="98"/>
      <c r="X544" s="98"/>
      <c r="Y544" s="98"/>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6"/>
      <c r="CY544" s="6"/>
      <c r="CZ544" s="6"/>
      <c r="DA544" s="6"/>
    </row>
    <row r="545" spans="1:105" x14ac:dyDescent="0.25">
      <c r="A545" s="1"/>
      <c r="B545" s="5"/>
      <c r="C545" s="5"/>
      <c r="D545" s="5"/>
      <c r="E545" s="5"/>
      <c r="F545" s="17"/>
      <c r="G545" s="5"/>
      <c r="H545" s="16"/>
      <c r="I545" s="5"/>
      <c r="J545" s="5"/>
      <c r="K545" s="5"/>
      <c r="L545" s="5"/>
      <c r="M545" s="5"/>
      <c r="N545" s="5"/>
      <c r="O545" s="5"/>
      <c r="P545" s="98"/>
      <c r="Q545" s="98"/>
      <c r="R545" s="98"/>
      <c r="S545" s="98"/>
      <c r="T545" s="98"/>
      <c r="U545" s="98"/>
      <c r="V545" s="98"/>
      <c r="W545" s="98"/>
      <c r="X545" s="98"/>
      <c r="Y545" s="98"/>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c r="CV545" s="5"/>
      <c r="CW545" s="5"/>
      <c r="CX545" s="6"/>
      <c r="CY545" s="6"/>
      <c r="CZ545" s="6"/>
      <c r="DA545" s="6"/>
    </row>
    <row r="546" spans="1:105" x14ac:dyDescent="0.25">
      <c r="A546" s="1"/>
      <c r="B546" s="5"/>
      <c r="C546" s="5"/>
      <c r="D546" s="5"/>
      <c r="E546" s="5"/>
      <c r="F546" s="17"/>
      <c r="G546" s="5"/>
      <c r="H546" s="16"/>
      <c r="I546" s="5"/>
      <c r="J546" s="5"/>
      <c r="K546" s="5"/>
      <c r="L546" s="5"/>
      <c r="M546" s="5"/>
      <c r="N546" s="5"/>
      <c r="O546" s="5"/>
      <c r="P546" s="98"/>
      <c r="Q546" s="98"/>
      <c r="R546" s="98"/>
      <c r="S546" s="98"/>
      <c r="T546" s="98"/>
      <c r="U546" s="98"/>
      <c r="V546" s="98"/>
      <c r="W546" s="98"/>
      <c r="X546" s="98"/>
      <c r="Y546" s="98"/>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6"/>
      <c r="CY546" s="6"/>
      <c r="CZ546" s="6"/>
      <c r="DA546" s="6"/>
    </row>
    <row r="547" spans="1:105" x14ac:dyDescent="0.25">
      <c r="A547" s="1"/>
      <c r="B547" s="5"/>
      <c r="C547" s="5"/>
      <c r="D547" s="5"/>
      <c r="E547" s="5"/>
      <c r="F547" s="17"/>
      <c r="G547" s="5"/>
      <c r="H547" s="16"/>
      <c r="I547" s="5"/>
      <c r="J547" s="5"/>
      <c r="K547" s="5"/>
      <c r="L547" s="5"/>
      <c r="M547" s="5"/>
      <c r="N547" s="5"/>
      <c r="O547" s="5"/>
      <c r="P547" s="98"/>
      <c r="Q547" s="98"/>
      <c r="R547" s="98"/>
      <c r="S547" s="98"/>
      <c r="T547" s="98"/>
      <c r="U547" s="98"/>
      <c r="V547" s="98"/>
      <c r="W547" s="98"/>
      <c r="X547" s="98"/>
      <c r="Y547" s="98"/>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6"/>
      <c r="CY547" s="6"/>
      <c r="CZ547" s="6"/>
      <c r="DA547" s="6"/>
    </row>
    <row r="548" spans="1:105" x14ac:dyDescent="0.25">
      <c r="A548" s="1"/>
      <c r="B548" s="5"/>
      <c r="C548" s="5"/>
      <c r="D548" s="5"/>
      <c r="E548" s="5"/>
      <c r="F548" s="17"/>
      <c r="G548" s="5"/>
      <c r="H548" s="16"/>
      <c r="I548" s="5"/>
      <c r="J548" s="5"/>
      <c r="K548" s="5"/>
      <c r="L548" s="5"/>
      <c r="M548" s="5"/>
      <c r="N548" s="5"/>
      <c r="O548" s="5"/>
      <c r="P548" s="98"/>
      <c r="Q548" s="98"/>
      <c r="R548" s="98"/>
      <c r="S548" s="98"/>
      <c r="T548" s="98"/>
      <c r="U548" s="98"/>
      <c r="V548" s="98"/>
      <c r="W548" s="98"/>
      <c r="X548" s="98"/>
      <c r="Y548" s="98"/>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6"/>
      <c r="CY548" s="6"/>
      <c r="CZ548" s="6"/>
      <c r="DA548" s="6"/>
    </row>
    <row r="549" spans="1:105" x14ac:dyDescent="0.25">
      <c r="A549" s="1"/>
      <c r="B549" s="5"/>
      <c r="C549" s="5"/>
      <c r="D549" s="5"/>
      <c r="E549" s="5"/>
      <c r="F549" s="17"/>
      <c r="G549" s="5"/>
      <c r="H549" s="16"/>
      <c r="I549" s="5"/>
      <c r="J549" s="5"/>
      <c r="K549" s="5"/>
      <c r="L549" s="5"/>
      <c r="M549" s="5"/>
      <c r="N549" s="5"/>
      <c r="O549" s="5"/>
      <c r="P549" s="98"/>
      <c r="Q549" s="98"/>
      <c r="R549" s="98"/>
      <c r="S549" s="98"/>
      <c r="T549" s="98"/>
      <c r="U549" s="98"/>
      <c r="V549" s="98"/>
      <c r="W549" s="98"/>
      <c r="X549" s="98"/>
      <c r="Y549" s="98"/>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6"/>
      <c r="CY549" s="6"/>
      <c r="CZ549" s="6"/>
      <c r="DA549" s="6"/>
    </row>
    <row r="550" spans="1:105" x14ac:dyDescent="0.25">
      <c r="A550" s="1"/>
      <c r="B550" s="5"/>
      <c r="C550" s="5"/>
      <c r="D550" s="5"/>
      <c r="E550" s="5"/>
      <c r="F550" s="17"/>
      <c r="G550" s="5"/>
      <c r="H550" s="16"/>
      <c r="I550" s="5"/>
      <c r="J550" s="5"/>
      <c r="K550" s="5"/>
      <c r="L550" s="5"/>
      <c r="M550" s="5"/>
      <c r="N550" s="5"/>
      <c r="O550" s="5"/>
      <c r="P550" s="98"/>
      <c r="Q550" s="98"/>
      <c r="R550" s="98"/>
      <c r="S550" s="98"/>
      <c r="T550" s="98"/>
      <c r="U550" s="98"/>
      <c r="V550" s="98"/>
      <c r="W550" s="98"/>
      <c r="X550" s="98"/>
      <c r="Y550" s="98"/>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6"/>
      <c r="CY550" s="6"/>
      <c r="CZ550" s="6"/>
      <c r="DA550" s="6"/>
    </row>
    <row r="551" spans="1:105" x14ac:dyDescent="0.25">
      <c r="A551" s="1"/>
      <c r="B551" s="5"/>
      <c r="C551" s="5"/>
      <c r="D551" s="5"/>
      <c r="E551" s="5"/>
      <c r="F551" s="17"/>
      <c r="G551" s="5"/>
      <c r="H551" s="16"/>
      <c r="I551" s="5"/>
      <c r="J551" s="5"/>
      <c r="K551" s="5"/>
      <c r="L551" s="5"/>
      <c r="M551" s="5"/>
      <c r="N551" s="5"/>
      <c r="O551" s="5"/>
      <c r="P551" s="98"/>
      <c r="Q551" s="98"/>
      <c r="R551" s="98"/>
      <c r="S551" s="98"/>
      <c r="T551" s="98"/>
      <c r="U551" s="98"/>
      <c r="V551" s="98"/>
      <c r="W551" s="98"/>
      <c r="X551" s="98"/>
      <c r="Y551" s="98"/>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6"/>
      <c r="CY551" s="6"/>
      <c r="CZ551" s="6"/>
      <c r="DA551" s="6"/>
    </row>
    <row r="552" spans="1:105" x14ac:dyDescent="0.25">
      <c r="A552" s="1"/>
      <c r="B552" s="5"/>
      <c r="C552" s="5"/>
      <c r="D552" s="5"/>
      <c r="E552" s="5"/>
      <c r="F552" s="17"/>
      <c r="G552" s="5"/>
      <c r="H552" s="16"/>
      <c r="I552" s="5"/>
      <c r="J552" s="5"/>
      <c r="K552" s="5"/>
      <c r="L552" s="5"/>
      <c r="M552" s="5"/>
      <c r="N552" s="5"/>
      <c r="O552" s="5"/>
      <c r="P552" s="98"/>
      <c r="Q552" s="98"/>
      <c r="R552" s="98"/>
      <c r="S552" s="98"/>
      <c r="T552" s="98"/>
      <c r="U552" s="98"/>
      <c r="V552" s="98"/>
      <c r="W552" s="98"/>
      <c r="X552" s="98"/>
      <c r="Y552" s="98"/>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6"/>
      <c r="CY552" s="6"/>
      <c r="CZ552" s="6"/>
      <c r="DA552" s="6"/>
    </row>
    <row r="553" spans="1:105" x14ac:dyDescent="0.25">
      <c r="A553" s="1"/>
      <c r="B553" s="5"/>
      <c r="C553" s="5"/>
      <c r="D553" s="5"/>
      <c r="E553" s="5"/>
      <c r="F553" s="17"/>
      <c r="G553" s="5"/>
      <c r="H553" s="16"/>
      <c r="I553" s="5"/>
      <c r="J553" s="5"/>
      <c r="K553" s="5"/>
      <c r="L553" s="5"/>
      <c r="M553" s="5"/>
      <c r="N553" s="5"/>
      <c r="O553" s="5"/>
      <c r="P553" s="98"/>
      <c r="Q553" s="98"/>
      <c r="R553" s="98"/>
      <c r="S553" s="98"/>
      <c r="T553" s="98"/>
      <c r="U553" s="98"/>
      <c r="V553" s="98"/>
      <c r="W553" s="98"/>
      <c r="X553" s="98"/>
      <c r="Y553" s="98"/>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6"/>
      <c r="CY553" s="6"/>
      <c r="CZ553" s="6"/>
      <c r="DA553" s="6"/>
    </row>
    <row r="554" spans="1:105" x14ac:dyDescent="0.25">
      <c r="A554" s="1"/>
      <c r="B554" s="5"/>
      <c r="C554" s="5"/>
      <c r="D554" s="5"/>
      <c r="E554" s="5"/>
      <c r="F554" s="17"/>
      <c r="G554" s="5"/>
      <c r="H554" s="16"/>
      <c r="I554" s="5"/>
      <c r="J554" s="5"/>
      <c r="K554" s="5"/>
      <c r="L554" s="5"/>
      <c r="M554" s="5"/>
      <c r="N554" s="5"/>
      <c r="O554" s="5"/>
      <c r="P554" s="98"/>
      <c r="Q554" s="98"/>
      <c r="R554" s="98"/>
      <c r="S554" s="98"/>
      <c r="T554" s="98"/>
      <c r="U554" s="98"/>
      <c r="V554" s="98"/>
      <c r="W554" s="98"/>
      <c r="X554" s="98"/>
      <c r="Y554" s="98"/>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6"/>
      <c r="CY554" s="6"/>
      <c r="CZ554" s="6"/>
      <c r="DA554" s="6"/>
    </row>
    <row r="555" spans="1:105" x14ac:dyDescent="0.25">
      <c r="A555" s="1"/>
      <c r="B555" s="5"/>
      <c r="C555" s="5"/>
      <c r="D555" s="5"/>
      <c r="E555" s="5"/>
      <c r="F555" s="17"/>
      <c r="G555" s="5"/>
      <c r="H555" s="16"/>
      <c r="I555" s="5"/>
      <c r="J555" s="5"/>
      <c r="K555" s="5"/>
      <c r="L555" s="5"/>
      <c r="M555" s="5"/>
      <c r="N555" s="5"/>
      <c r="O555" s="5"/>
      <c r="P555" s="98"/>
      <c r="Q555" s="98"/>
      <c r="R555" s="98"/>
      <c r="S555" s="98"/>
      <c r="T555" s="98"/>
      <c r="U555" s="98"/>
      <c r="V555" s="98"/>
      <c r="W555" s="98"/>
      <c r="X555" s="98"/>
      <c r="Y555" s="98"/>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6"/>
      <c r="CY555" s="6"/>
      <c r="CZ555" s="6"/>
      <c r="DA555" s="6"/>
    </row>
    <row r="556" spans="1:105" x14ac:dyDescent="0.25">
      <c r="A556" s="1"/>
      <c r="B556" s="5"/>
      <c r="C556" s="5"/>
      <c r="D556" s="5"/>
      <c r="E556" s="5"/>
      <c r="F556" s="17"/>
      <c r="G556" s="5"/>
      <c r="H556" s="16"/>
      <c r="I556" s="5"/>
      <c r="J556" s="5"/>
      <c r="K556" s="5"/>
      <c r="L556" s="5"/>
      <c r="M556" s="5"/>
      <c r="N556" s="5"/>
      <c r="O556" s="5"/>
      <c r="P556" s="98"/>
      <c r="Q556" s="98"/>
      <c r="R556" s="98"/>
      <c r="S556" s="98"/>
      <c r="T556" s="98"/>
      <c r="U556" s="98"/>
      <c r="V556" s="98"/>
      <c r="W556" s="98"/>
      <c r="X556" s="98"/>
      <c r="Y556" s="98"/>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5"/>
      <c r="CQ556" s="5"/>
      <c r="CR556" s="5"/>
      <c r="CS556" s="5"/>
      <c r="CT556" s="5"/>
      <c r="CU556" s="5"/>
      <c r="CV556" s="5"/>
      <c r="CW556" s="5"/>
      <c r="CX556" s="6"/>
      <c r="CY556" s="6"/>
      <c r="CZ556" s="6"/>
      <c r="DA556" s="6"/>
    </row>
    <row r="557" spans="1:105" x14ac:dyDescent="0.25">
      <c r="A557" s="1"/>
      <c r="B557" s="5"/>
      <c r="C557" s="5"/>
      <c r="D557" s="5"/>
      <c r="E557" s="5"/>
      <c r="F557" s="17"/>
      <c r="G557" s="5"/>
      <c r="H557" s="16"/>
      <c r="I557" s="5"/>
      <c r="J557" s="5"/>
      <c r="K557" s="5"/>
      <c r="L557" s="5"/>
      <c r="M557" s="5"/>
      <c r="N557" s="5"/>
      <c r="O557" s="5"/>
      <c r="P557" s="98"/>
      <c r="Q557" s="98"/>
      <c r="R557" s="98"/>
      <c r="S557" s="98"/>
      <c r="T557" s="98"/>
      <c r="U557" s="98"/>
      <c r="V557" s="98"/>
      <c r="W557" s="98"/>
      <c r="X557" s="98"/>
      <c r="Y557" s="98"/>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5"/>
      <c r="CL557" s="5"/>
      <c r="CM557" s="5"/>
      <c r="CN557" s="5"/>
      <c r="CO557" s="5"/>
      <c r="CP557" s="5"/>
      <c r="CQ557" s="5"/>
      <c r="CR557" s="5"/>
      <c r="CS557" s="5"/>
      <c r="CT557" s="5"/>
      <c r="CU557" s="5"/>
      <c r="CV557" s="5"/>
      <c r="CW557" s="5"/>
      <c r="CX557" s="6"/>
      <c r="CY557" s="6"/>
      <c r="CZ557" s="6"/>
      <c r="DA557" s="6"/>
    </row>
    <row r="558" spans="1:105" x14ac:dyDescent="0.25">
      <c r="A558" s="1"/>
      <c r="B558" s="5"/>
      <c r="C558" s="5"/>
      <c r="D558" s="5"/>
      <c r="E558" s="5"/>
      <c r="F558" s="17"/>
      <c r="G558" s="5"/>
      <c r="H558" s="16"/>
      <c r="I558" s="5"/>
      <c r="J558" s="5"/>
      <c r="K558" s="5"/>
      <c r="L558" s="5"/>
      <c r="M558" s="5"/>
      <c r="N558" s="5"/>
      <c r="O558" s="5"/>
      <c r="P558" s="98"/>
      <c r="Q558" s="98"/>
      <c r="R558" s="98"/>
      <c r="S558" s="98"/>
      <c r="T558" s="98"/>
      <c r="U558" s="98"/>
      <c r="V558" s="98"/>
      <c r="W558" s="98"/>
      <c r="X558" s="98"/>
      <c r="Y558" s="98"/>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5"/>
      <c r="CU558" s="5"/>
      <c r="CV558" s="5"/>
      <c r="CW558" s="5"/>
      <c r="CX558" s="6"/>
      <c r="CY558" s="6"/>
      <c r="CZ558" s="6"/>
      <c r="DA558" s="6"/>
    </row>
    <row r="559" spans="1:105" x14ac:dyDescent="0.25">
      <c r="A559" s="1"/>
      <c r="B559" s="5"/>
      <c r="C559" s="5"/>
      <c r="D559" s="5"/>
      <c r="E559" s="5"/>
      <c r="F559" s="17"/>
      <c r="G559" s="5"/>
      <c r="H559" s="16"/>
      <c r="I559" s="5"/>
      <c r="J559" s="5"/>
      <c r="K559" s="5"/>
      <c r="L559" s="5"/>
      <c r="M559" s="5"/>
      <c r="N559" s="5"/>
      <c r="O559" s="5"/>
      <c r="P559" s="98"/>
      <c r="Q559" s="98"/>
      <c r="R559" s="98"/>
      <c r="S559" s="98"/>
      <c r="T559" s="98"/>
      <c r="U559" s="98"/>
      <c r="V559" s="98"/>
      <c r="W559" s="98"/>
      <c r="X559" s="98"/>
      <c r="Y559" s="98"/>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5"/>
      <c r="CU559" s="5"/>
      <c r="CV559" s="5"/>
      <c r="CW559" s="5"/>
      <c r="CX559" s="6"/>
      <c r="CY559" s="6"/>
      <c r="CZ559" s="6"/>
      <c r="DA559" s="6"/>
    </row>
    <row r="560" spans="1:105" x14ac:dyDescent="0.25">
      <c r="A560" s="1"/>
      <c r="B560" s="5"/>
      <c r="C560" s="5"/>
      <c r="D560" s="5"/>
      <c r="E560" s="5"/>
      <c r="F560" s="17"/>
      <c r="G560" s="5"/>
      <c r="H560" s="16"/>
      <c r="I560" s="5"/>
      <c r="J560" s="5"/>
      <c r="K560" s="5"/>
      <c r="L560" s="5"/>
      <c r="M560" s="5"/>
      <c r="N560" s="5"/>
      <c r="O560" s="5"/>
      <c r="P560" s="98"/>
      <c r="Q560" s="98"/>
      <c r="R560" s="98"/>
      <c r="S560" s="98"/>
      <c r="T560" s="98"/>
      <c r="U560" s="98"/>
      <c r="V560" s="98"/>
      <c r="W560" s="98"/>
      <c r="X560" s="98"/>
      <c r="Y560" s="98"/>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5"/>
      <c r="CL560" s="5"/>
      <c r="CM560" s="5"/>
      <c r="CN560" s="5"/>
      <c r="CO560" s="5"/>
      <c r="CP560" s="5"/>
      <c r="CQ560" s="5"/>
      <c r="CR560" s="5"/>
      <c r="CS560" s="5"/>
      <c r="CT560" s="5"/>
      <c r="CU560" s="5"/>
      <c r="CV560" s="5"/>
      <c r="CW560" s="5"/>
      <c r="CX560" s="6"/>
      <c r="CY560" s="6"/>
      <c r="CZ560" s="6"/>
      <c r="DA560" s="6"/>
    </row>
    <row r="561" spans="1:105" x14ac:dyDescent="0.25">
      <c r="A561" s="1"/>
      <c r="B561" s="5"/>
      <c r="C561" s="5"/>
      <c r="D561" s="5"/>
      <c r="E561" s="5"/>
      <c r="F561" s="17"/>
      <c r="G561" s="5"/>
      <c r="H561" s="16"/>
      <c r="I561" s="5"/>
      <c r="J561" s="5"/>
      <c r="K561" s="5"/>
      <c r="L561" s="5"/>
      <c r="M561" s="5"/>
      <c r="N561" s="5"/>
      <c r="O561" s="5"/>
      <c r="P561" s="98"/>
      <c r="Q561" s="98"/>
      <c r="R561" s="98"/>
      <c r="S561" s="98"/>
      <c r="T561" s="98"/>
      <c r="U561" s="98"/>
      <c r="V561" s="98"/>
      <c r="W561" s="98"/>
      <c r="X561" s="98"/>
      <c r="Y561" s="98"/>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c r="CV561" s="5"/>
      <c r="CW561" s="5"/>
      <c r="CX561" s="6"/>
      <c r="CY561" s="6"/>
      <c r="CZ561" s="6"/>
      <c r="DA561" s="6"/>
    </row>
    <row r="562" spans="1:105" x14ac:dyDescent="0.25">
      <c r="A562" s="1"/>
      <c r="B562" s="5"/>
      <c r="C562" s="5"/>
      <c r="D562" s="5"/>
      <c r="E562" s="5"/>
      <c r="F562" s="17"/>
      <c r="G562" s="5"/>
      <c r="H562" s="16"/>
      <c r="I562" s="5"/>
      <c r="J562" s="5"/>
      <c r="K562" s="5"/>
      <c r="L562" s="5"/>
      <c r="M562" s="5"/>
      <c r="N562" s="5"/>
      <c r="O562" s="5"/>
      <c r="P562" s="98"/>
      <c r="Q562" s="98"/>
      <c r="R562" s="98"/>
      <c r="S562" s="98"/>
      <c r="T562" s="98"/>
      <c r="U562" s="98"/>
      <c r="V562" s="98"/>
      <c r="W562" s="98"/>
      <c r="X562" s="98"/>
      <c r="Y562" s="98"/>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c r="CV562" s="5"/>
      <c r="CW562" s="5"/>
      <c r="CX562" s="6"/>
      <c r="CY562" s="6"/>
      <c r="CZ562" s="6"/>
      <c r="DA562" s="6"/>
    </row>
    <row r="563" spans="1:105" x14ac:dyDescent="0.25">
      <c r="A563" s="1"/>
      <c r="B563" s="5"/>
      <c r="C563" s="5"/>
      <c r="D563" s="5"/>
      <c r="E563" s="5"/>
      <c r="F563" s="17"/>
      <c r="G563" s="5"/>
      <c r="H563" s="16"/>
      <c r="I563" s="5"/>
      <c r="J563" s="5"/>
      <c r="K563" s="5"/>
      <c r="L563" s="5"/>
      <c r="M563" s="5"/>
      <c r="N563" s="5"/>
      <c r="O563" s="5"/>
      <c r="P563" s="98"/>
      <c r="Q563" s="98"/>
      <c r="R563" s="98"/>
      <c r="S563" s="98"/>
      <c r="T563" s="98"/>
      <c r="U563" s="98"/>
      <c r="V563" s="98"/>
      <c r="W563" s="98"/>
      <c r="X563" s="98"/>
      <c r="Y563" s="98"/>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6"/>
      <c r="CY563" s="6"/>
      <c r="CZ563" s="6"/>
      <c r="DA563" s="6"/>
    </row>
    <row r="564" spans="1:105" x14ac:dyDescent="0.25">
      <c r="A564" s="1"/>
      <c r="B564" s="5"/>
      <c r="C564" s="5"/>
      <c r="D564" s="5"/>
      <c r="E564" s="5"/>
      <c r="F564" s="17"/>
      <c r="G564" s="5"/>
      <c r="H564" s="16"/>
      <c r="I564" s="5"/>
      <c r="J564" s="5"/>
      <c r="K564" s="5"/>
      <c r="L564" s="5"/>
      <c r="M564" s="5"/>
      <c r="N564" s="5"/>
      <c r="O564" s="5"/>
      <c r="P564" s="98"/>
      <c r="Q564" s="98"/>
      <c r="R564" s="98"/>
      <c r="S564" s="98"/>
      <c r="T564" s="98"/>
      <c r="U564" s="98"/>
      <c r="V564" s="98"/>
      <c r="W564" s="98"/>
      <c r="X564" s="98"/>
      <c r="Y564" s="98"/>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6"/>
      <c r="CY564" s="6"/>
      <c r="CZ564" s="6"/>
      <c r="DA564" s="6"/>
    </row>
    <row r="565" spans="1:105" x14ac:dyDescent="0.25">
      <c r="A565" s="1"/>
      <c r="B565" s="5"/>
      <c r="C565" s="5"/>
      <c r="D565" s="5"/>
      <c r="E565" s="5"/>
      <c r="F565" s="17"/>
      <c r="G565" s="5"/>
      <c r="H565" s="16"/>
      <c r="I565" s="5"/>
      <c r="J565" s="5"/>
      <c r="K565" s="5"/>
      <c r="L565" s="5"/>
      <c r="M565" s="5"/>
      <c r="N565" s="5"/>
      <c r="O565" s="5"/>
      <c r="P565" s="98"/>
      <c r="Q565" s="98"/>
      <c r="R565" s="98"/>
      <c r="S565" s="98"/>
      <c r="T565" s="98"/>
      <c r="U565" s="98"/>
      <c r="V565" s="98"/>
      <c r="W565" s="98"/>
      <c r="X565" s="98"/>
      <c r="Y565" s="98"/>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6"/>
      <c r="CY565" s="6"/>
      <c r="CZ565" s="6"/>
      <c r="DA565" s="6"/>
    </row>
    <row r="566" spans="1:105" x14ac:dyDescent="0.25">
      <c r="A566" s="1"/>
      <c r="B566" s="5"/>
      <c r="C566" s="5"/>
      <c r="D566" s="5"/>
      <c r="E566" s="5"/>
      <c r="F566" s="17"/>
      <c r="G566" s="5"/>
      <c r="H566" s="16"/>
      <c r="I566" s="5"/>
      <c r="J566" s="5"/>
      <c r="K566" s="5"/>
      <c r="L566" s="5"/>
      <c r="M566" s="5"/>
      <c r="N566" s="5"/>
      <c r="O566" s="5"/>
      <c r="P566" s="98"/>
      <c r="Q566" s="98"/>
      <c r="R566" s="98"/>
      <c r="S566" s="98"/>
      <c r="T566" s="98"/>
      <c r="U566" s="98"/>
      <c r="V566" s="98"/>
      <c r="W566" s="98"/>
      <c r="X566" s="98"/>
      <c r="Y566" s="98"/>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6"/>
      <c r="CY566" s="6"/>
      <c r="CZ566" s="6"/>
      <c r="DA566" s="6"/>
    </row>
    <row r="567" spans="1:105" x14ac:dyDescent="0.25">
      <c r="A567" s="1"/>
      <c r="B567" s="5"/>
      <c r="C567" s="5"/>
      <c r="D567" s="5"/>
      <c r="E567" s="5"/>
      <c r="F567" s="17"/>
      <c r="G567" s="5"/>
      <c r="H567" s="16"/>
      <c r="I567" s="5"/>
      <c r="J567" s="5"/>
      <c r="K567" s="5"/>
      <c r="L567" s="5"/>
      <c r="M567" s="5"/>
      <c r="N567" s="5"/>
      <c r="O567" s="5"/>
      <c r="P567" s="98"/>
      <c r="Q567" s="98"/>
      <c r="R567" s="98"/>
      <c r="S567" s="98"/>
      <c r="T567" s="98"/>
      <c r="U567" s="98"/>
      <c r="V567" s="98"/>
      <c r="W567" s="98"/>
      <c r="X567" s="98"/>
      <c r="Y567" s="98"/>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6"/>
      <c r="CY567" s="6"/>
      <c r="CZ567" s="6"/>
      <c r="DA567" s="6"/>
    </row>
    <row r="568" spans="1:105" x14ac:dyDescent="0.25">
      <c r="A568" s="1"/>
      <c r="B568" s="5"/>
      <c r="C568" s="5"/>
      <c r="D568" s="5"/>
      <c r="E568" s="5"/>
      <c r="F568" s="17"/>
      <c r="G568" s="5"/>
      <c r="H568" s="16"/>
      <c r="I568" s="5"/>
      <c r="J568" s="5"/>
      <c r="K568" s="5"/>
      <c r="L568" s="5"/>
      <c r="M568" s="5"/>
      <c r="N568" s="5"/>
      <c r="O568" s="5"/>
      <c r="P568" s="98"/>
      <c r="Q568" s="98"/>
      <c r="R568" s="98"/>
      <c r="S568" s="98"/>
      <c r="T568" s="98"/>
      <c r="U568" s="98"/>
      <c r="V568" s="98"/>
      <c r="W568" s="98"/>
      <c r="X568" s="98"/>
      <c r="Y568" s="98"/>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5"/>
      <c r="CX568" s="6"/>
      <c r="CY568" s="6"/>
      <c r="CZ568" s="6"/>
      <c r="DA568" s="6"/>
    </row>
    <row r="569" spans="1:105" x14ac:dyDescent="0.25">
      <c r="A569" s="1"/>
      <c r="B569" s="5"/>
      <c r="C569" s="5"/>
      <c r="D569" s="5"/>
      <c r="E569" s="5"/>
      <c r="F569" s="17"/>
      <c r="G569" s="5"/>
      <c r="H569" s="16"/>
      <c r="I569" s="5"/>
      <c r="J569" s="5"/>
      <c r="K569" s="5"/>
      <c r="L569" s="5"/>
      <c r="M569" s="5"/>
      <c r="N569" s="5"/>
      <c r="O569" s="5"/>
      <c r="P569" s="98"/>
      <c r="Q569" s="98"/>
      <c r="R569" s="98"/>
      <c r="S569" s="98"/>
      <c r="T569" s="98"/>
      <c r="U569" s="98"/>
      <c r="V569" s="98"/>
      <c r="W569" s="98"/>
      <c r="X569" s="98"/>
      <c r="Y569" s="98"/>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6"/>
      <c r="CY569" s="6"/>
      <c r="CZ569" s="6"/>
      <c r="DA569" s="6"/>
    </row>
    <row r="570" spans="1:105" x14ac:dyDescent="0.25">
      <c r="A570" s="1"/>
      <c r="B570" s="5"/>
      <c r="C570" s="5"/>
      <c r="D570" s="5"/>
      <c r="E570" s="5"/>
      <c r="F570" s="17"/>
      <c r="G570" s="5"/>
      <c r="H570" s="16"/>
      <c r="I570" s="5"/>
      <c r="J570" s="5"/>
      <c r="K570" s="5"/>
      <c r="L570" s="5"/>
      <c r="M570" s="5"/>
      <c r="N570" s="5"/>
      <c r="O570" s="5"/>
      <c r="P570" s="98"/>
      <c r="Q570" s="98"/>
      <c r="R570" s="98"/>
      <c r="S570" s="98"/>
      <c r="T570" s="98"/>
      <c r="U570" s="98"/>
      <c r="V570" s="98"/>
      <c r="W570" s="98"/>
      <c r="X570" s="98"/>
      <c r="Y570" s="98"/>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6"/>
      <c r="CY570" s="6"/>
      <c r="CZ570" s="6"/>
      <c r="DA570" s="6"/>
    </row>
    <row r="571" spans="1:105" x14ac:dyDescent="0.25">
      <c r="A571" s="1"/>
      <c r="B571" s="5"/>
      <c r="C571" s="5"/>
      <c r="D571" s="5"/>
      <c r="E571" s="5"/>
      <c r="F571" s="17"/>
      <c r="G571" s="5"/>
      <c r="H571" s="16"/>
      <c r="I571" s="5"/>
      <c r="J571" s="5"/>
      <c r="K571" s="5"/>
      <c r="L571" s="5"/>
      <c r="M571" s="5"/>
      <c r="N571" s="5"/>
      <c r="O571" s="5"/>
      <c r="P571" s="98"/>
      <c r="Q571" s="98"/>
      <c r="R571" s="98"/>
      <c r="S571" s="98"/>
      <c r="T571" s="98"/>
      <c r="U571" s="98"/>
      <c r="V571" s="98"/>
      <c r="W571" s="98"/>
      <c r="X571" s="98"/>
      <c r="Y571" s="98"/>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6"/>
      <c r="CY571" s="6"/>
      <c r="CZ571" s="6"/>
      <c r="DA571" s="6"/>
    </row>
    <row r="572" spans="1:105" x14ac:dyDescent="0.25">
      <c r="A572" s="1"/>
      <c r="B572" s="5"/>
      <c r="C572" s="5"/>
      <c r="D572" s="5"/>
      <c r="E572" s="5"/>
      <c r="F572" s="17"/>
      <c r="G572" s="5"/>
      <c r="H572" s="16"/>
      <c r="I572" s="5"/>
      <c r="J572" s="5"/>
      <c r="K572" s="5"/>
      <c r="L572" s="5"/>
      <c r="M572" s="5"/>
      <c r="N572" s="5"/>
      <c r="O572" s="5"/>
      <c r="P572" s="98"/>
      <c r="Q572" s="98"/>
      <c r="R572" s="98"/>
      <c r="S572" s="98"/>
      <c r="T572" s="98"/>
      <c r="U572" s="98"/>
      <c r="V572" s="98"/>
      <c r="W572" s="98"/>
      <c r="X572" s="98"/>
      <c r="Y572" s="98"/>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6"/>
      <c r="CY572" s="6"/>
      <c r="CZ572" s="6"/>
      <c r="DA572" s="6"/>
    </row>
    <row r="573" spans="1:105" x14ac:dyDescent="0.25">
      <c r="A573" s="1"/>
      <c r="B573" s="5"/>
      <c r="C573" s="5"/>
      <c r="D573" s="5"/>
      <c r="E573" s="5"/>
      <c r="F573" s="17"/>
      <c r="G573" s="5"/>
      <c r="H573" s="16"/>
      <c r="I573" s="5"/>
      <c r="J573" s="5"/>
      <c r="K573" s="5"/>
      <c r="L573" s="5"/>
      <c r="M573" s="5"/>
      <c r="N573" s="5"/>
      <c r="O573" s="5"/>
      <c r="P573" s="98"/>
      <c r="Q573" s="98"/>
      <c r="R573" s="98"/>
      <c r="S573" s="98"/>
      <c r="T573" s="98"/>
      <c r="U573" s="98"/>
      <c r="V573" s="98"/>
      <c r="W573" s="98"/>
      <c r="X573" s="98"/>
      <c r="Y573" s="98"/>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6"/>
      <c r="CY573" s="6"/>
      <c r="CZ573" s="6"/>
      <c r="DA573" s="6"/>
    </row>
    <row r="574" spans="1:105" x14ac:dyDescent="0.25">
      <c r="A574" s="1"/>
      <c r="B574" s="5"/>
      <c r="C574" s="5"/>
      <c r="D574" s="5"/>
      <c r="E574" s="5"/>
      <c r="F574" s="17"/>
      <c r="G574" s="5"/>
      <c r="H574" s="16"/>
      <c r="I574" s="5"/>
      <c r="J574" s="5"/>
      <c r="K574" s="5"/>
      <c r="L574" s="5"/>
      <c r="M574" s="5"/>
      <c r="N574" s="5"/>
      <c r="O574" s="5"/>
      <c r="P574" s="98"/>
      <c r="Q574" s="98"/>
      <c r="R574" s="98"/>
      <c r="S574" s="98"/>
      <c r="T574" s="98"/>
      <c r="U574" s="98"/>
      <c r="V574" s="98"/>
      <c r="W574" s="98"/>
      <c r="X574" s="98"/>
      <c r="Y574" s="98"/>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6"/>
      <c r="CY574" s="6"/>
      <c r="CZ574" s="6"/>
      <c r="DA574" s="6"/>
    </row>
    <row r="575" spans="1:105" x14ac:dyDescent="0.25">
      <c r="A575" s="1"/>
      <c r="B575" s="5"/>
      <c r="C575" s="5"/>
      <c r="D575" s="5"/>
      <c r="E575" s="5"/>
      <c r="F575" s="17"/>
      <c r="G575" s="5"/>
      <c r="H575" s="16"/>
      <c r="I575" s="5"/>
      <c r="J575" s="5"/>
      <c r="K575" s="5"/>
      <c r="L575" s="5"/>
      <c r="M575" s="5"/>
      <c r="N575" s="5"/>
      <c r="O575" s="5"/>
      <c r="P575" s="98"/>
      <c r="Q575" s="98"/>
      <c r="R575" s="98"/>
      <c r="S575" s="98"/>
      <c r="T575" s="98"/>
      <c r="U575" s="98"/>
      <c r="V575" s="98"/>
      <c r="W575" s="98"/>
      <c r="X575" s="98"/>
      <c r="Y575" s="98"/>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6"/>
      <c r="CY575" s="6"/>
      <c r="CZ575" s="6"/>
      <c r="DA575" s="6"/>
    </row>
    <row r="576" spans="1:105" x14ac:dyDescent="0.25">
      <c r="A576" s="1"/>
      <c r="B576" s="5"/>
      <c r="C576" s="5"/>
      <c r="D576" s="5"/>
      <c r="E576" s="5"/>
      <c r="F576" s="17"/>
      <c r="G576" s="5"/>
      <c r="H576" s="16"/>
      <c r="I576" s="5"/>
      <c r="J576" s="5"/>
      <c r="K576" s="5"/>
      <c r="L576" s="5"/>
      <c r="M576" s="5"/>
      <c r="N576" s="5"/>
      <c r="O576" s="5"/>
      <c r="P576" s="98"/>
      <c r="Q576" s="98"/>
      <c r="R576" s="98"/>
      <c r="S576" s="98"/>
      <c r="T576" s="98"/>
      <c r="U576" s="98"/>
      <c r="V576" s="98"/>
      <c r="W576" s="98"/>
      <c r="X576" s="98"/>
      <c r="Y576" s="98"/>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6"/>
      <c r="CY576" s="6"/>
      <c r="CZ576" s="6"/>
      <c r="DA576" s="6"/>
    </row>
    <row r="577" spans="1:105" x14ac:dyDescent="0.25">
      <c r="A577" s="1"/>
      <c r="B577" s="5"/>
      <c r="C577" s="5"/>
      <c r="D577" s="5"/>
      <c r="E577" s="5"/>
      <c r="F577" s="17"/>
      <c r="G577" s="5"/>
      <c r="H577" s="16"/>
      <c r="I577" s="5"/>
      <c r="J577" s="5"/>
      <c r="K577" s="5"/>
      <c r="L577" s="5"/>
      <c r="M577" s="5"/>
      <c r="N577" s="5"/>
      <c r="O577" s="5"/>
      <c r="P577" s="98"/>
      <c r="Q577" s="98"/>
      <c r="R577" s="98"/>
      <c r="S577" s="98"/>
      <c r="T577" s="98"/>
      <c r="U577" s="98"/>
      <c r="V577" s="98"/>
      <c r="W577" s="98"/>
      <c r="X577" s="98"/>
      <c r="Y577" s="98"/>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c r="CV577" s="5"/>
      <c r="CW577" s="5"/>
      <c r="CX577" s="6"/>
      <c r="CY577" s="6"/>
      <c r="CZ577" s="6"/>
      <c r="DA577" s="6"/>
    </row>
    <row r="578" spans="1:105" x14ac:dyDescent="0.25">
      <c r="A578" s="1"/>
      <c r="B578" s="5"/>
      <c r="C578" s="5"/>
      <c r="D578" s="5"/>
      <c r="E578" s="5"/>
      <c r="F578" s="17"/>
      <c r="G578" s="5"/>
      <c r="H578" s="16"/>
      <c r="I578" s="5"/>
      <c r="J578" s="5"/>
      <c r="K578" s="5"/>
      <c r="L578" s="5"/>
      <c r="M578" s="5"/>
      <c r="N578" s="5"/>
      <c r="O578" s="5"/>
      <c r="P578" s="98"/>
      <c r="Q578" s="98"/>
      <c r="R578" s="98"/>
      <c r="S578" s="98"/>
      <c r="T578" s="98"/>
      <c r="U578" s="98"/>
      <c r="V578" s="98"/>
      <c r="W578" s="98"/>
      <c r="X578" s="98"/>
      <c r="Y578" s="98"/>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6"/>
      <c r="CY578" s="6"/>
      <c r="CZ578" s="6"/>
      <c r="DA578" s="6"/>
    </row>
    <row r="579" spans="1:105" x14ac:dyDescent="0.25">
      <c r="A579" s="1"/>
      <c r="B579" s="5"/>
      <c r="C579" s="5"/>
      <c r="D579" s="5"/>
      <c r="E579" s="5"/>
      <c r="F579" s="17"/>
      <c r="G579" s="5"/>
      <c r="H579" s="16"/>
      <c r="I579" s="5"/>
      <c r="J579" s="5"/>
      <c r="K579" s="5"/>
      <c r="L579" s="5"/>
      <c r="M579" s="5"/>
      <c r="N579" s="5"/>
      <c r="O579" s="5"/>
      <c r="P579" s="98"/>
      <c r="Q579" s="98"/>
      <c r="R579" s="98"/>
      <c r="S579" s="98"/>
      <c r="T579" s="98"/>
      <c r="U579" s="98"/>
      <c r="V579" s="98"/>
      <c r="W579" s="98"/>
      <c r="X579" s="98"/>
      <c r="Y579" s="98"/>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6"/>
      <c r="CY579" s="6"/>
      <c r="CZ579" s="6"/>
      <c r="DA579" s="6"/>
    </row>
    <row r="580" spans="1:105" x14ac:dyDescent="0.25">
      <c r="A580" s="1"/>
      <c r="B580" s="5"/>
      <c r="C580" s="5"/>
      <c r="D580" s="5"/>
      <c r="E580" s="5"/>
      <c r="F580" s="17"/>
      <c r="G580" s="5"/>
      <c r="H580" s="16"/>
      <c r="I580" s="5"/>
      <c r="J580" s="5"/>
      <c r="K580" s="5"/>
      <c r="L580" s="5"/>
      <c r="M580" s="5"/>
      <c r="N580" s="5"/>
      <c r="O580" s="5"/>
      <c r="P580" s="98"/>
      <c r="Q580" s="98"/>
      <c r="R580" s="98"/>
      <c r="S580" s="98"/>
      <c r="T580" s="98"/>
      <c r="U580" s="98"/>
      <c r="V580" s="98"/>
      <c r="W580" s="98"/>
      <c r="X580" s="98"/>
      <c r="Y580" s="98"/>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6"/>
      <c r="CY580" s="6"/>
      <c r="CZ580" s="6"/>
      <c r="DA580" s="6"/>
    </row>
    <row r="581" spans="1:105" x14ac:dyDescent="0.25">
      <c r="A581" s="1"/>
      <c r="B581" s="5"/>
      <c r="C581" s="5"/>
      <c r="D581" s="5"/>
      <c r="E581" s="5"/>
      <c r="F581" s="17"/>
      <c r="G581" s="5"/>
      <c r="H581" s="16"/>
      <c r="I581" s="5"/>
      <c r="J581" s="5"/>
      <c r="K581" s="5"/>
      <c r="L581" s="5"/>
      <c r="M581" s="5"/>
      <c r="N581" s="5"/>
      <c r="O581" s="5"/>
      <c r="P581" s="98"/>
      <c r="Q581" s="98"/>
      <c r="R581" s="98"/>
      <c r="S581" s="98"/>
      <c r="T581" s="98"/>
      <c r="U581" s="98"/>
      <c r="V581" s="98"/>
      <c r="W581" s="98"/>
      <c r="X581" s="98"/>
      <c r="Y581" s="98"/>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6"/>
      <c r="CY581" s="6"/>
      <c r="CZ581" s="6"/>
      <c r="DA581" s="6"/>
    </row>
    <row r="582" spans="1:105" x14ac:dyDescent="0.25">
      <c r="A582" s="1"/>
      <c r="B582" s="5"/>
      <c r="C582" s="5"/>
      <c r="D582" s="5"/>
      <c r="E582" s="5"/>
      <c r="F582" s="17"/>
      <c r="G582" s="5"/>
      <c r="H582" s="16"/>
      <c r="I582" s="5"/>
      <c r="J582" s="5"/>
      <c r="K582" s="5"/>
      <c r="L582" s="5"/>
      <c r="M582" s="5"/>
      <c r="N582" s="5"/>
      <c r="O582" s="5"/>
      <c r="P582" s="98"/>
      <c r="Q582" s="98"/>
      <c r="R582" s="98"/>
      <c r="S582" s="98"/>
      <c r="T582" s="98"/>
      <c r="U582" s="98"/>
      <c r="V582" s="98"/>
      <c r="W582" s="98"/>
      <c r="X582" s="98"/>
      <c r="Y582" s="98"/>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6"/>
      <c r="CY582" s="6"/>
      <c r="CZ582" s="6"/>
      <c r="DA582" s="6"/>
    </row>
    <row r="583" spans="1:105" x14ac:dyDescent="0.25">
      <c r="A583" s="1"/>
      <c r="B583" s="5"/>
      <c r="C583" s="5"/>
      <c r="D583" s="5"/>
      <c r="E583" s="5"/>
      <c r="F583" s="17"/>
      <c r="G583" s="5"/>
      <c r="H583" s="16"/>
      <c r="I583" s="5"/>
      <c r="J583" s="5"/>
      <c r="K583" s="5"/>
      <c r="L583" s="5"/>
      <c r="M583" s="5"/>
      <c r="N583" s="5"/>
      <c r="O583" s="5"/>
      <c r="P583" s="98"/>
      <c r="Q583" s="98"/>
      <c r="R583" s="98"/>
      <c r="S583" s="98"/>
      <c r="T583" s="98"/>
      <c r="U583" s="98"/>
      <c r="V583" s="98"/>
      <c r="W583" s="98"/>
      <c r="X583" s="98"/>
      <c r="Y583" s="98"/>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5"/>
      <c r="CU583" s="5"/>
      <c r="CV583" s="5"/>
      <c r="CW583" s="5"/>
      <c r="CX583" s="6"/>
      <c r="CY583" s="6"/>
      <c r="CZ583" s="6"/>
      <c r="DA583" s="6"/>
    </row>
    <row r="584" spans="1:105" x14ac:dyDescent="0.25">
      <c r="A584" s="1"/>
      <c r="B584" s="5"/>
      <c r="C584" s="5"/>
      <c r="D584" s="5"/>
      <c r="E584" s="5"/>
      <c r="F584" s="17"/>
      <c r="G584" s="5"/>
      <c r="H584" s="16"/>
      <c r="I584" s="5"/>
      <c r="J584" s="5"/>
      <c r="K584" s="5"/>
      <c r="L584" s="5"/>
      <c r="M584" s="5"/>
      <c r="N584" s="5"/>
      <c r="O584" s="5"/>
      <c r="P584" s="98"/>
      <c r="Q584" s="98"/>
      <c r="R584" s="98"/>
      <c r="S584" s="98"/>
      <c r="T584" s="98"/>
      <c r="U584" s="98"/>
      <c r="V584" s="98"/>
      <c r="W584" s="98"/>
      <c r="X584" s="98"/>
      <c r="Y584" s="98"/>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6"/>
      <c r="CY584" s="6"/>
      <c r="CZ584" s="6"/>
      <c r="DA584" s="6"/>
    </row>
    <row r="585" spans="1:105" x14ac:dyDescent="0.25">
      <c r="A585" s="1"/>
      <c r="B585" s="5"/>
      <c r="C585" s="5"/>
      <c r="D585" s="5"/>
      <c r="E585" s="5"/>
      <c r="F585" s="17"/>
      <c r="G585" s="5"/>
      <c r="H585" s="16"/>
      <c r="I585" s="5"/>
      <c r="J585" s="5"/>
      <c r="K585" s="5"/>
      <c r="L585" s="5"/>
      <c r="M585" s="5"/>
      <c r="N585" s="5"/>
      <c r="O585" s="5"/>
      <c r="P585" s="98"/>
      <c r="Q585" s="98"/>
      <c r="R585" s="98"/>
      <c r="S585" s="98"/>
      <c r="T585" s="98"/>
      <c r="U585" s="98"/>
      <c r="V585" s="98"/>
      <c r="W585" s="98"/>
      <c r="X585" s="98"/>
      <c r="Y585" s="98"/>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6"/>
      <c r="CY585" s="6"/>
      <c r="CZ585" s="6"/>
      <c r="DA585" s="6"/>
    </row>
    <row r="586" spans="1:105" x14ac:dyDescent="0.25">
      <c r="A586" s="1"/>
      <c r="B586" s="5"/>
      <c r="C586" s="5"/>
      <c r="D586" s="5"/>
      <c r="E586" s="5"/>
      <c r="F586" s="17"/>
      <c r="G586" s="5"/>
      <c r="H586" s="16"/>
      <c r="I586" s="5"/>
      <c r="J586" s="5"/>
      <c r="K586" s="5"/>
      <c r="L586" s="5"/>
      <c r="M586" s="5"/>
      <c r="N586" s="5"/>
      <c r="O586" s="5"/>
      <c r="P586" s="98"/>
      <c r="Q586" s="98"/>
      <c r="R586" s="98"/>
      <c r="S586" s="98"/>
      <c r="T586" s="98"/>
      <c r="U586" s="98"/>
      <c r="V586" s="98"/>
      <c r="W586" s="98"/>
      <c r="X586" s="98"/>
      <c r="Y586" s="98"/>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c r="CV586" s="5"/>
      <c r="CW586" s="5"/>
      <c r="CX586" s="6"/>
      <c r="CY586" s="6"/>
      <c r="CZ586" s="6"/>
      <c r="DA586" s="6"/>
    </row>
    <row r="587" spans="1:105" x14ac:dyDescent="0.25">
      <c r="A587" s="1"/>
      <c r="B587" s="5"/>
      <c r="C587" s="5"/>
      <c r="D587" s="5"/>
      <c r="E587" s="5"/>
      <c r="F587" s="17"/>
      <c r="G587" s="5"/>
      <c r="H587" s="16"/>
      <c r="I587" s="5"/>
      <c r="J587" s="5"/>
      <c r="K587" s="5"/>
      <c r="L587" s="5"/>
      <c r="M587" s="5"/>
      <c r="N587" s="5"/>
      <c r="O587" s="5"/>
      <c r="P587" s="98"/>
      <c r="Q587" s="98"/>
      <c r="R587" s="98"/>
      <c r="S587" s="98"/>
      <c r="T587" s="98"/>
      <c r="U587" s="98"/>
      <c r="V587" s="98"/>
      <c r="W587" s="98"/>
      <c r="X587" s="98"/>
      <c r="Y587" s="98"/>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c r="CI587" s="5"/>
      <c r="CJ587" s="5"/>
      <c r="CK587" s="5"/>
      <c r="CL587" s="5"/>
      <c r="CM587" s="5"/>
      <c r="CN587" s="5"/>
      <c r="CO587" s="5"/>
      <c r="CP587" s="5"/>
      <c r="CQ587" s="5"/>
      <c r="CR587" s="5"/>
      <c r="CS587" s="5"/>
      <c r="CT587" s="5"/>
      <c r="CU587" s="5"/>
      <c r="CV587" s="5"/>
      <c r="CW587" s="5"/>
      <c r="CX587" s="6"/>
      <c r="CY587" s="6"/>
      <c r="CZ587" s="6"/>
      <c r="DA587" s="6"/>
    </row>
    <row r="588" spans="1:105" x14ac:dyDescent="0.25">
      <c r="A588" s="1"/>
      <c r="B588" s="5"/>
      <c r="C588" s="5"/>
      <c r="D588" s="5"/>
      <c r="E588" s="5"/>
      <c r="F588" s="17"/>
      <c r="G588" s="5"/>
      <c r="H588" s="16"/>
      <c r="I588" s="5"/>
      <c r="J588" s="5"/>
      <c r="K588" s="5"/>
      <c r="L588" s="5"/>
      <c r="M588" s="5"/>
      <c r="N588" s="5"/>
      <c r="O588" s="5"/>
      <c r="P588" s="98"/>
      <c r="Q588" s="98"/>
      <c r="R588" s="98"/>
      <c r="S588" s="98"/>
      <c r="T588" s="98"/>
      <c r="U588" s="98"/>
      <c r="V588" s="98"/>
      <c r="W588" s="98"/>
      <c r="X588" s="98"/>
      <c r="Y588" s="98"/>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6"/>
      <c r="CY588" s="6"/>
      <c r="CZ588" s="6"/>
      <c r="DA588" s="6"/>
    </row>
    <row r="589" spans="1:105" x14ac:dyDescent="0.25">
      <c r="A589" s="1"/>
      <c r="B589" s="5"/>
      <c r="C589" s="5"/>
      <c r="D589" s="5"/>
      <c r="E589" s="5"/>
      <c r="F589" s="17"/>
      <c r="G589" s="5"/>
      <c r="H589" s="16"/>
      <c r="I589" s="5"/>
      <c r="J589" s="5"/>
      <c r="K589" s="5"/>
      <c r="L589" s="5"/>
      <c r="M589" s="5"/>
      <c r="N589" s="5"/>
      <c r="O589" s="5"/>
      <c r="P589" s="98"/>
      <c r="Q589" s="98"/>
      <c r="R589" s="98"/>
      <c r="S589" s="98"/>
      <c r="T589" s="98"/>
      <c r="U589" s="98"/>
      <c r="V589" s="98"/>
      <c r="W589" s="98"/>
      <c r="X589" s="98"/>
      <c r="Y589" s="98"/>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5"/>
      <c r="CU589" s="5"/>
      <c r="CV589" s="5"/>
      <c r="CW589" s="5"/>
      <c r="CX589" s="6"/>
      <c r="CY589" s="6"/>
      <c r="CZ589" s="6"/>
      <c r="DA589" s="6"/>
    </row>
    <row r="590" spans="1:105" x14ac:dyDescent="0.25">
      <c r="A590" s="1"/>
      <c r="B590" s="5"/>
      <c r="C590" s="5"/>
      <c r="D590" s="5"/>
      <c r="E590" s="5"/>
      <c r="F590" s="17"/>
      <c r="G590" s="5"/>
      <c r="H590" s="16"/>
      <c r="I590" s="5"/>
      <c r="J590" s="5"/>
      <c r="K590" s="5"/>
      <c r="L590" s="5"/>
      <c r="M590" s="5"/>
      <c r="N590" s="5"/>
      <c r="O590" s="5"/>
      <c r="P590" s="98"/>
      <c r="Q590" s="98"/>
      <c r="R590" s="98"/>
      <c r="S590" s="98"/>
      <c r="T590" s="98"/>
      <c r="U590" s="98"/>
      <c r="V590" s="98"/>
      <c r="W590" s="98"/>
      <c r="X590" s="98"/>
      <c r="Y590" s="98"/>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5"/>
      <c r="CN590" s="5"/>
      <c r="CO590" s="5"/>
      <c r="CP590" s="5"/>
      <c r="CQ590" s="5"/>
      <c r="CR590" s="5"/>
      <c r="CS590" s="5"/>
      <c r="CT590" s="5"/>
      <c r="CU590" s="5"/>
      <c r="CV590" s="5"/>
      <c r="CW590" s="5"/>
      <c r="CX590" s="6"/>
      <c r="CY590" s="6"/>
      <c r="CZ590" s="6"/>
      <c r="DA590" s="6"/>
    </row>
    <row r="591" spans="1:105" x14ac:dyDescent="0.25">
      <c r="A591" s="1"/>
      <c r="B591" s="5"/>
      <c r="C591" s="5"/>
      <c r="D591" s="5"/>
      <c r="E591" s="5"/>
      <c r="F591" s="17"/>
      <c r="G591" s="5"/>
      <c r="H591" s="16"/>
      <c r="I591" s="5"/>
      <c r="J591" s="5"/>
      <c r="K591" s="5"/>
      <c r="L591" s="5"/>
      <c r="M591" s="5"/>
      <c r="N591" s="5"/>
      <c r="O591" s="5"/>
      <c r="P591" s="98"/>
      <c r="Q591" s="98"/>
      <c r="R591" s="98"/>
      <c r="S591" s="98"/>
      <c r="T591" s="98"/>
      <c r="U591" s="98"/>
      <c r="V591" s="98"/>
      <c r="W591" s="98"/>
      <c r="X591" s="98"/>
      <c r="Y591" s="98"/>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5"/>
      <c r="CN591" s="5"/>
      <c r="CO591" s="5"/>
      <c r="CP591" s="5"/>
      <c r="CQ591" s="5"/>
      <c r="CR591" s="5"/>
      <c r="CS591" s="5"/>
      <c r="CT591" s="5"/>
      <c r="CU591" s="5"/>
      <c r="CV591" s="5"/>
      <c r="CW591" s="5"/>
      <c r="CX591" s="6"/>
      <c r="CY591" s="6"/>
      <c r="CZ591" s="6"/>
      <c r="DA591" s="6"/>
    </row>
    <row r="592" spans="1:105" x14ac:dyDescent="0.25">
      <c r="A592" s="1"/>
      <c r="B592" s="5"/>
      <c r="C592" s="5"/>
      <c r="D592" s="5"/>
      <c r="E592" s="5"/>
      <c r="F592" s="17"/>
      <c r="G592" s="5"/>
      <c r="H592" s="16"/>
      <c r="I592" s="5"/>
      <c r="J592" s="5"/>
      <c r="K592" s="5"/>
      <c r="L592" s="5"/>
      <c r="M592" s="5"/>
      <c r="N592" s="5"/>
      <c r="O592" s="5"/>
      <c r="P592" s="98"/>
      <c r="Q592" s="98"/>
      <c r="R592" s="98"/>
      <c r="S592" s="98"/>
      <c r="T592" s="98"/>
      <c r="U592" s="98"/>
      <c r="V592" s="98"/>
      <c r="W592" s="98"/>
      <c r="X592" s="98"/>
      <c r="Y592" s="98"/>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5"/>
      <c r="CU592" s="5"/>
      <c r="CV592" s="5"/>
      <c r="CW592" s="5"/>
      <c r="CX592" s="6"/>
      <c r="CY592" s="6"/>
      <c r="CZ592" s="6"/>
      <c r="DA592" s="6"/>
    </row>
    <row r="593" spans="1:105" x14ac:dyDescent="0.25">
      <c r="A593" s="1"/>
      <c r="B593" s="5"/>
      <c r="C593" s="5"/>
      <c r="D593" s="5"/>
      <c r="E593" s="5"/>
      <c r="F593" s="17"/>
      <c r="G593" s="5"/>
      <c r="H593" s="16"/>
      <c r="I593" s="5"/>
      <c r="J593" s="5"/>
      <c r="K593" s="5"/>
      <c r="L593" s="5"/>
      <c r="M593" s="5"/>
      <c r="N593" s="5"/>
      <c r="O593" s="5"/>
      <c r="P593" s="98"/>
      <c r="Q593" s="98"/>
      <c r="R593" s="98"/>
      <c r="S593" s="98"/>
      <c r="T593" s="98"/>
      <c r="U593" s="98"/>
      <c r="V593" s="98"/>
      <c r="W593" s="98"/>
      <c r="X593" s="98"/>
      <c r="Y593" s="98"/>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5"/>
      <c r="CN593" s="5"/>
      <c r="CO593" s="5"/>
      <c r="CP593" s="5"/>
      <c r="CQ593" s="5"/>
      <c r="CR593" s="5"/>
      <c r="CS593" s="5"/>
      <c r="CT593" s="5"/>
      <c r="CU593" s="5"/>
      <c r="CV593" s="5"/>
      <c r="CW593" s="5"/>
      <c r="CX593" s="6"/>
      <c r="CY593" s="6"/>
      <c r="CZ593" s="6"/>
      <c r="DA593" s="6"/>
    </row>
    <row r="594" spans="1:105" x14ac:dyDescent="0.25">
      <c r="A594" s="1"/>
      <c r="B594" s="5"/>
      <c r="C594" s="5"/>
      <c r="D594" s="5"/>
      <c r="E594" s="5"/>
      <c r="F594" s="17"/>
      <c r="G594" s="5"/>
      <c r="H594" s="16"/>
      <c r="I594" s="5"/>
      <c r="J594" s="5"/>
      <c r="K594" s="5"/>
      <c r="L594" s="5"/>
      <c r="M594" s="5"/>
      <c r="N594" s="5"/>
      <c r="O594" s="5"/>
      <c r="P594" s="98"/>
      <c r="Q594" s="98"/>
      <c r="R594" s="98"/>
      <c r="S594" s="98"/>
      <c r="T594" s="98"/>
      <c r="U594" s="98"/>
      <c r="V594" s="98"/>
      <c r="W594" s="98"/>
      <c r="X594" s="98"/>
      <c r="Y594" s="98"/>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c r="CW594" s="5"/>
      <c r="CX594" s="6"/>
      <c r="CY594" s="6"/>
      <c r="CZ594" s="6"/>
      <c r="DA594" s="6"/>
    </row>
    <row r="595" spans="1:105" x14ac:dyDescent="0.25">
      <c r="A595" s="1"/>
      <c r="B595" s="5"/>
      <c r="C595" s="5"/>
      <c r="D595" s="5"/>
      <c r="E595" s="5"/>
      <c r="F595" s="17"/>
      <c r="G595" s="5"/>
      <c r="H595" s="16"/>
      <c r="I595" s="5"/>
      <c r="J595" s="5"/>
      <c r="K595" s="5"/>
      <c r="L595" s="5"/>
      <c r="M595" s="5"/>
      <c r="N595" s="5"/>
      <c r="O595" s="5"/>
      <c r="P595" s="98"/>
      <c r="Q595" s="98"/>
      <c r="R595" s="98"/>
      <c r="S595" s="98"/>
      <c r="T595" s="98"/>
      <c r="U595" s="98"/>
      <c r="V595" s="98"/>
      <c r="W595" s="98"/>
      <c r="X595" s="98"/>
      <c r="Y595" s="98"/>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c r="CV595" s="5"/>
      <c r="CW595" s="5"/>
      <c r="CX595" s="6"/>
      <c r="CY595" s="6"/>
      <c r="CZ595" s="6"/>
      <c r="DA595" s="6"/>
    </row>
    <row r="596" spans="1:105" x14ac:dyDescent="0.25">
      <c r="A596" s="1"/>
      <c r="B596" s="5"/>
      <c r="C596" s="5"/>
      <c r="D596" s="5"/>
      <c r="E596" s="5"/>
      <c r="F596" s="17"/>
      <c r="G596" s="5"/>
      <c r="H596" s="16"/>
      <c r="I596" s="5"/>
      <c r="J596" s="5"/>
      <c r="K596" s="5"/>
      <c r="L596" s="5"/>
      <c r="M596" s="5"/>
      <c r="N596" s="5"/>
      <c r="O596" s="5"/>
      <c r="P596" s="98"/>
      <c r="Q596" s="98"/>
      <c r="R596" s="98"/>
      <c r="S596" s="98"/>
      <c r="T596" s="98"/>
      <c r="U596" s="98"/>
      <c r="V596" s="98"/>
      <c r="W596" s="98"/>
      <c r="X596" s="98"/>
      <c r="Y596" s="98"/>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6"/>
      <c r="CY596" s="6"/>
      <c r="CZ596" s="6"/>
      <c r="DA596" s="6"/>
    </row>
    <row r="597" spans="1:105" x14ac:dyDescent="0.25">
      <c r="A597" s="1"/>
      <c r="B597" s="5"/>
      <c r="C597" s="5"/>
      <c r="D597" s="5"/>
      <c r="E597" s="5"/>
      <c r="F597" s="17"/>
      <c r="G597" s="5"/>
      <c r="H597" s="16"/>
      <c r="I597" s="5"/>
      <c r="J597" s="5"/>
      <c r="K597" s="5"/>
      <c r="L597" s="5"/>
      <c r="M597" s="5"/>
      <c r="N597" s="5"/>
      <c r="O597" s="5"/>
      <c r="P597" s="98"/>
      <c r="Q597" s="98"/>
      <c r="R597" s="98"/>
      <c r="S597" s="98"/>
      <c r="T597" s="98"/>
      <c r="U597" s="98"/>
      <c r="V597" s="98"/>
      <c r="W597" s="98"/>
      <c r="X597" s="98"/>
      <c r="Y597" s="98"/>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c r="CV597" s="5"/>
      <c r="CW597" s="5"/>
      <c r="CX597" s="6"/>
      <c r="CY597" s="6"/>
      <c r="CZ597" s="6"/>
      <c r="DA597" s="6"/>
    </row>
    <row r="598" spans="1:105" x14ac:dyDescent="0.25">
      <c r="A598" s="1"/>
      <c r="B598" s="5"/>
      <c r="C598" s="5"/>
      <c r="D598" s="5"/>
      <c r="E598" s="5"/>
      <c r="F598" s="17"/>
      <c r="G598" s="5"/>
      <c r="H598" s="16"/>
      <c r="I598" s="5"/>
      <c r="J598" s="5"/>
      <c r="K598" s="5"/>
      <c r="L598" s="5"/>
      <c r="M598" s="5"/>
      <c r="N598" s="5"/>
      <c r="O598" s="5"/>
      <c r="P598" s="98"/>
      <c r="Q598" s="98"/>
      <c r="R598" s="98"/>
      <c r="S598" s="98"/>
      <c r="T598" s="98"/>
      <c r="U598" s="98"/>
      <c r="V598" s="98"/>
      <c r="W598" s="98"/>
      <c r="X598" s="98"/>
      <c r="Y598" s="98"/>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6"/>
      <c r="CY598" s="6"/>
      <c r="CZ598" s="6"/>
      <c r="DA598" s="6"/>
    </row>
    <row r="599" spans="1:105" x14ac:dyDescent="0.25">
      <c r="A599" s="1"/>
      <c r="B599" s="5"/>
      <c r="C599" s="5"/>
      <c r="D599" s="5"/>
      <c r="E599" s="5"/>
      <c r="F599" s="17"/>
      <c r="G599" s="5"/>
      <c r="H599" s="16"/>
      <c r="I599" s="5"/>
      <c r="J599" s="5"/>
      <c r="K599" s="5"/>
      <c r="L599" s="5"/>
      <c r="M599" s="5"/>
      <c r="N599" s="5"/>
      <c r="O599" s="5"/>
      <c r="P599" s="98"/>
      <c r="Q599" s="98"/>
      <c r="R599" s="98"/>
      <c r="S599" s="98"/>
      <c r="T599" s="98"/>
      <c r="U599" s="98"/>
      <c r="V599" s="98"/>
      <c r="W599" s="98"/>
      <c r="X599" s="98"/>
      <c r="Y599" s="98"/>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5"/>
      <c r="CL599" s="5"/>
      <c r="CM599" s="5"/>
      <c r="CN599" s="5"/>
      <c r="CO599" s="5"/>
      <c r="CP599" s="5"/>
      <c r="CQ599" s="5"/>
      <c r="CR599" s="5"/>
      <c r="CS599" s="5"/>
      <c r="CT599" s="5"/>
      <c r="CU599" s="5"/>
      <c r="CV599" s="5"/>
      <c r="CW599" s="5"/>
      <c r="CX599" s="6"/>
      <c r="CY599" s="6"/>
      <c r="CZ599" s="6"/>
      <c r="DA599" s="6"/>
    </row>
    <row r="600" spans="1:105" x14ac:dyDescent="0.25">
      <c r="A600" s="1"/>
      <c r="B600" s="5"/>
      <c r="C600" s="5"/>
      <c r="D600" s="5"/>
      <c r="E600" s="5"/>
      <c r="F600" s="17"/>
      <c r="G600" s="5"/>
      <c r="H600" s="16"/>
      <c r="I600" s="5"/>
      <c r="J600" s="5"/>
      <c r="K600" s="5"/>
      <c r="L600" s="5"/>
      <c r="M600" s="5"/>
      <c r="N600" s="5"/>
      <c r="O600" s="5"/>
      <c r="P600" s="98"/>
      <c r="Q600" s="98"/>
      <c r="R600" s="98"/>
      <c r="S600" s="98"/>
      <c r="T600" s="98"/>
      <c r="U600" s="98"/>
      <c r="V600" s="98"/>
      <c r="W600" s="98"/>
      <c r="X600" s="98"/>
      <c r="Y600" s="98"/>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5"/>
      <c r="CU600" s="5"/>
      <c r="CV600" s="5"/>
      <c r="CW600" s="5"/>
      <c r="CX600" s="6"/>
      <c r="CY600" s="6"/>
      <c r="CZ600" s="6"/>
      <c r="DA600" s="6"/>
    </row>
    <row r="601" spans="1:105" x14ac:dyDescent="0.25">
      <c r="A601" s="1"/>
      <c r="B601" s="5"/>
      <c r="C601" s="5"/>
      <c r="D601" s="5"/>
      <c r="E601" s="5"/>
      <c r="F601" s="17"/>
      <c r="G601" s="5"/>
      <c r="H601" s="16"/>
      <c r="I601" s="5"/>
      <c r="J601" s="5"/>
      <c r="K601" s="5"/>
      <c r="L601" s="5"/>
      <c r="M601" s="5"/>
      <c r="N601" s="5"/>
      <c r="O601" s="5"/>
      <c r="P601" s="98"/>
      <c r="Q601" s="98"/>
      <c r="R601" s="98"/>
      <c r="S601" s="98"/>
      <c r="T601" s="98"/>
      <c r="U601" s="98"/>
      <c r="V601" s="98"/>
      <c r="W601" s="98"/>
      <c r="X601" s="98"/>
      <c r="Y601" s="98"/>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5"/>
      <c r="CU601" s="5"/>
      <c r="CV601" s="5"/>
      <c r="CW601" s="5"/>
      <c r="CX601" s="6"/>
      <c r="CY601" s="6"/>
      <c r="CZ601" s="6"/>
      <c r="DA601" s="6"/>
    </row>
    <row r="602" spans="1:105" x14ac:dyDescent="0.25">
      <c r="A602" s="1"/>
      <c r="B602" s="5"/>
      <c r="C602" s="5"/>
      <c r="D602" s="5"/>
      <c r="E602" s="5"/>
      <c r="F602" s="17"/>
      <c r="G602" s="5"/>
      <c r="H602" s="16"/>
      <c r="I602" s="5"/>
      <c r="J602" s="5"/>
      <c r="K602" s="5"/>
      <c r="L602" s="5"/>
      <c r="M602" s="5"/>
      <c r="N602" s="5"/>
      <c r="O602" s="5"/>
      <c r="P602" s="98"/>
      <c r="Q602" s="98"/>
      <c r="R602" s="98"/>
      <c r="S602" s="98"/>
      <c r="T602" s="98"/>
      <c r="U602" s="98"/>
      <c r="V602" s="98"/>
      <c r="W602" s="98"/>
      <c r="X602" s="98"/>
      <c r="Y602" s="98"/>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c r="CV602" s="5"/>
      <c r="CW602" s="5"/>
      <c r="CX602" s="6"/>
      <c r="CY602" s="6"/>
      <c r="CZ602" s="6"/>
      <c r="DA602" s="6"/>
    </row>
    <row r="603" spans="1:105" x14ac:dyDescent="0.25">
      <c r="A603" s="1"/>
      <c r="B603" s="5"/>
      <c r="C603" s="5"/>
      <c r="D603" s="5"/>
      <c r="E603" s="5"/>
      <c r="F603" s="17"/>
      <c r="G603" s="5"/>
      <c r="H603" s="16"/>
      <c r="I603" s="5"/>
      <c r="J603" s="5"/>
      <c r="K603" s="5"/>
      <c r="L603" s="5"/>
      <c r="M603" s="5"/>
      <c r="N603" s="5"/>
      <c r="O603" s="5"/>
      <c r="P603" s="98"/>
      <c r="Q603" s="98"/>
      <c r="R603" s="98"/>
      <c r="S603" s="98"/>
      <c r="T603" s="98"/>
      <c r="U603" s="98"/>
      <c r="V603" s="98"/>
      <c r="W603" s="98"/>
      <c r="X603" s="98"/>
      <c r="Y603" s="98"/>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5"/>
      <c r="CU603" s="5"/>
      <c r="CV603" s="5"/>
      <c r="CW603" s="5"/>
      <c r="CX603" s="6"/>
      <c r="CY603" s="6"/>
      <c r="CZ603" s="6"/>
      <c r="DA603" s="6"/>
    </row>
    <row r="604" spans="1:105" x14ac:dyDescent="0.25">
      <c r="A604" s="1"/>
      <c r="B604" s="5"/>
      <c r="C604" s="5"/>
      <c r="D604" s="5"/>
      <c r="E604" s="5"/>
      <c r="F604" s="17"/>
      <c r="G604" s="5"/>
      <c r="H604" s="16"/>
      <c r="I604" s="5"/>
      <c r="J604" s="5"/>
      <c r="K604" s="5"/>
      <c r="L604" s="5"/>
      <c r="M604" s="5"/>
      <c r="N604" s="5"/>
      <c r="O604" s="5"/>
      <c r="P604" s="98"/>
      <c r="Q604" s="98"/>
      <c r="R604" s="98"/>
      <c r="S604" s="98"/>
      <c r="T604" s="98"/>
      <c r="U604" s="98"/>
      <c r="V604" s="98"/>
      <c r="W604" s="98"/>
      <c r="X604" s="98"/>
      <c r="Y604" s="98"/>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5"/>
      <c r="CU604" s="5"/>
      <c r="CV604" s="5"/>
      <c r="CW604" s="5"/>
      <c r="CX604" s="6"/>
      <c r="CY604" s="6"/>
      <c r="CZ604" s="6"/>
      <c r="DA604" s="6"/>
    </row>
    <row r="605" spans="1:105" x14ac:dyDescent="0.25">
      <c r="A605" s="1"/>
      <c r="B605" s="5"/>
      <c r="C605" s="5"/>
      <c r="D605" s="5"/>
      <c r="E605" s="5"/>
      <c r="F605" s="17"/>
      <c r="G605" s="5"/>
      <c r="H605" s="16"/>
      <c r="I605" s="5"/>
      <c r="J605" s="5"/>
      <c r="K605" s="5"/>
      <c r="L605" s="5"/>
      <c r="M605" s="5"/>
      <c r="N605" s="5"/>
      <c r="O605" s="5"/>
      <c r="P605" s="98"/>
      <c r="Q605" s="98"/>
      <c r="R605" s="98"/>
      <c r="S605" s="98"/>
      <c r="T605" s="98"/>
      <c r="U605" s="98"/>
      <c r="V605" s="98"/>
      <c r="W605" s="98"/>
      <c r="X605" s="98"/>
      <c r="Y605" s="98"/>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c r="CV605" s="5"/>
      <c r="CW605" s="5"/>
      <c r="CX605" s="6"/>
      <c r="CY605" s="6"/>
      <c r="CZ605" s="6"/>
      <c r="DA605" s="6"/>
    </row>
    <row r="606" spans="1:105" x14ac:dyDescent="0.25">
      <c r="A606" s="1"/>
      <c r="B606" s="5"/>
      <c r="C606" s="5"/>
      <c r="D606" s="5"/>
      <c r="E606" s="5"/>
      <c r="F606" s="17"/>
      <c r="G606" s="5"/>
      <c r="H606" s="16"/>
      <c r="I606" s="5"/>
      <c r="J606" s="5"/>
      <c r="K606" s="5"/>
      <c r="L606" s="5"/>
      <c r="M606" s="5"/>
      <c r="N606" s="5"/>
      <c r="O606" s="5"/>
      <c r="P606" s="98"/>
      <c r="Q606" s="98"/>
      <c r="R606" s="98"/>
      <c r="S606" s="98"/>
      <c r="T606" s="98"/>
      <c r="U606" s="98"/>
      <c r="V606" s="98"/>
      <c r="W606" s="98"/>
      <c r="X606" s="98"/>
      <c r="Y606" s="98"/>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6"/>
      <c r="CY606" s="6"/>
      <c r="CZ606" s="6"/>
      <c r="DA606" s="6"/>
    </row>
    <row r="607" spans="1:105" x14ac:dyDescent="0.25">
      <c r="A607" s="1"/>
      <c r="B607" s="5"/>
      <c r="C607" s="5"/>
      <c r="D607" s="5"/>
      <c r="E607" s="5"/>
      <c r="F607" s="17"/>
      <c r="G607" s="5"/>
      <c r="H607" s="16"/>
      <c r="I607" s="5"/>
      <c r="J607" s="5"/>
      <c r="K607" s="5"/>
      <c r="L607" s="5"/>
      <c r="M607" s="5"/>
      <c r="N607" s="5"/>
      <c r="O607" s="5"/>
      <c r="P607" s="98"/>
      <c r="Q607" s="98"/>
      <c r="R607" s="98"/>
      <c r="S607" s="98"/>
      <c r="T607" s="98"/>
      <c r="U607" s="98"/>
      <c r="V607" s="98"/>
      <c r="W607" s="98"/>
      <c r="X607" s="98"/>
      <c r="Y607" s="98"/>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6"/>
      <c r="CY607" s="6"/>
      <c r="CZ607" s="6"/>
      <c r="DA607" s="6"/>
    </row>
    <row r="608" spans="1:105" x14ac:dyDescent="0.25">
      <c r="A608" s="1"/>
      <c r="B608" s="5"/>
      <c r="C608" s="5"/>
      <c r="D608" s="5"/>
      <c r="E608" s="5"/>
      <c r="F608" s="17"/>
      <c r="G608" s="5"/>
      <c r="H608" s="16"/>
      <c r="I608" s="5"/>
      <c r="J608" s="5"/>
      <c r="K608" s="5"/>
      <c r="L608" s="5"/>
      <c r="M608" s="5"/>
      <c r="N608" s="5"/>
      <c r="O608" s="5"/>
      <c r="P608" s="98"/>
      <c r="Q608" s="98"/>
      <c r="R608" s="98"/>
      <c r="S608" s="98"/>
      <c r="T608" s="98"/>
      <c r="U608" s="98"/>
      <c r="V608" s="98"/>
      <c r="W608" s="98"/>
      <c r="X608" s="98"/>
      <c r="Y608" s="98"/>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6"/>
      <c r="CY608" s="6"/>
      <c r="CZ608" s="6"/>
      <c r="DA608" s="6"/>
    </row>
    <row r="609" spans="1:105" x14ac:dyDescent="0.25">
      <c r="A609" s="1"/>
      <c r="B609" s="5"/>
      <c r="C609" s="5"/>
      <c r="D609" s="5"/>
      <c r="E609" s="5"/>
      <c r="F609" s="17"/>
      <c r="G609" s="5"/>
      <c r="H609" s="16"/>
      <c r="I609" s="5"/>
      <c r="J609" s="5"/>
      <c r="K609" s="5"/>
      <c r="L609" s="5"/>
      <c r="M609" s="5"/>
      <c r="N609" s="5"/>
      <c r="O609" s="5"/>
      <c r="P609" s="98"/>
      <c r="Q609" s="98"/>
      <c r="R609" s="98"/>
      <c r="S609" s="98"/>
      <c r="T609" s="98"/>
      <c r="U609" s="98"/>
      <c r="V609" s="98"/>
      <c r="W609" s="98"/>
      <c r="X609" s="98"/>
      <c r="Y609" s="98"/>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6"/>
      <c r="CY609" s="6"/>
      <c r="CZ609" s="6"/>
      <c r="DA609" s="6"/>
    </row>
    <row r="610" spans="1:105" x14ac:dyDescent="0.25">
      <c r="A610" s="1"/>
      <c r="B610" s="5"/>
      <c r="C610" s="5"/>
      <c r="D610" s="5"/>
      <c r="E610" s="5"/>
      <c r="F610" s="17"/>
      <c r="G610" s="5"/>
      <c r="H610" s="16"/>
      <c r="I610" s="5"/>
      <c r="J610" s="5"/>
      <c r="K610" s="5"/>
      <c r="L610" s="5"/>
      <c r="M610" s="5"/>
      <c r="N610" s="5"/>
      <c r="O610" s="5"/>
      <c r="P610" s="98"/>
      <c r="Q610" s="98"/>
      <c r="R610" s="98"/>
      <c r="S610" s="98"/>
      <c r="T610" s="98"/>
      <c r="U610" s="98"/>
      <c r="V610" s="98"/>
      <c r="W610" s="98"/>
      <c r="X610" s="98"/>
      <c r="Y610" s="98"/>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6"/>
      <c r="CY610" s="6"/>
      <c r="CZ610" s="6"/>
      <c r="DA610" s="6"/>
    </row>
    <row r="611" spans="1:105" x14ac:dyDescent="0.25">
      <c r="A611" s="1"/>
      <c r="B611" s="5"/>
      <c r="C611" s="5"/>
      <c r="D611" s="5"/>
      <c r="E611" s="5"/>
      <c r="F611" s="17"/>
      <c r="G611" s="5"/>
      <c r="H611" s="16"/>
      <c r="I611" s="5"/>
      <c r="J611" s="5"/>
      <c r="K611" s="5"/>
      <c r="L611" s="5"/>
      <c r="M611" s="5"/>
      <c r="N611" s="5"/>
      <c r="O611" s="5"/>
      <c r="P611" s="98"/>
      <c r="Q611" s="98"/>
      <c r="R611" s="98"/>
      <c r="S611" s="98"/>
      <c r="T611" s="98"/>
      <c r="U611" s="98"/>
      <c r="V611" s="98"/>
      <c r="W611" s="98"/>
      <c r="X611" s="98"/>
      <c r="Y611" s="98"/>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J611" s="5"/>
      <c r="CK611" s="5"/>
      <c r="CL611" s="5"/>
      <c r="CM611" s="5"/>
      <c r="CN611" s="5"/>
      <c r="CO611" s="5"/>
      <c r="CP611" s="5"/>
      <c r="CQ611" s="5"/>
      <c r="CR611" s="5"/>
      <c r="CS611" s="5"/>
      <c r="CT611" s="5"/>
      <c r="CU611" s="5"/>
      <c r="CV611" s="5"/>
      <c r="CW611" s="5"/>
      <c r="CX611" s="6"/>
      <c r="CY611" s="6"/>
      <c r="CZ611" s="6"/>
      <c r="DA611" s="6"/>
    </row>
    <row r="612" spans="1:105" x14ac:dyDescent="0.25">
      <c r="A612" s="1"/>
      <c r="B612" s="5"/>
      <c r="C612" s="5"/>
      <c r="D612" s="5"/>
      <c r="E612" s="5"/>
      <c r="F612" s="17"/>
      <c r="G612" s="5"/>
      <c r="H612" s="16"/>
      <c r="I612" s="5"/>
      <c r="J612" s="5"/>
      <c r="K612" s="5"/>
      <c r="L612" s="5"/>
      <c r="M612" s="5"/>
      <c r="N612" s="5"/>
      <c r="O612" s="5"/>
      <c r="P612" s="98"/>
      <c r="Q612" s="98"/>
      <c r="R612" s="98"/>
      <c r="S612" s="98"/>
      <c r="T612" s="98"/>
      <c r="U612" s="98"/>
      <c r="V612" s="98"/>
      <c r="W612" s="98"/>
      <c r="X612" s="98"/>
      <c r="Y612" s="98"/>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5"/>
      <c r="CK612" s="5"/>
      <c r="CL612" s="5"/>
      <c r="CM612" s="5"/>
      <c r="CN612" s="5"/>
      <c r="CO612" s="5"/>
      <c r="CP612" s="5"/>
      <c r="CQ612" s="5"/>
      <c r="CR612" s="5"/>
      <c r="CS612" s="5"/>
      <c r="CT612" s="5"/>
      <c r="CU612" s="5"/>
      <c r="CV612" s="5"/>
      <c r="CW612" s="5"/>
      <c r="CX612" s="6"/>
      <c r="CY612" s="6"/>
      <c r="CZ612" s="6"/>
      <c r="DA612" s="6"/>
    </row>
    <row r="613" spans="1:105" x14ac:dyDescent="0.25">
      <c r="A613" s="1"/>
      <c r="B613" s="5"/>
      <c r="C613" s="5"/>
      <c r="D613" s="5"/>
      <c r="E613" s="5"/>
      <c r="F613" s="17"/>
      <c r="G613" s="5"/>
      <c r="H613" s="16"/>
      <c r="I613" s="5"/>
      <c r="J613" s="5"/>
      <c r="K613" s="5"/>
      <c r="L613" s="5"/>
      <c r="M613" s="5"/>
      <c r="N613" s="5"/>
      <c r="O613" s="5"/>
      <c r="P613" s="98"/>
      <c r="Q613" s="98"/>
      <c r="R613" s="98"/>
      <c r="S613" s="98"/>
      <c r="T613" s="98"/>
      <c r="U613" s="98"/>
      <c r="V613" s="98"/>
      <c r="W613" s="98"/>
      <c r="X613" s="98"/>
      <c r="Y613" s="98"/>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6"/>
      <c r="CY613" s="6"/>
      <c r="CZ613" s="6"/>
      <c r="DA613" s="6"/>
    </row>
    <row r="614" spans="1:105" x14ac:dyDescent="0.25">
      <c r="A614" s="1"/>
      <c r="B614" s="5"/>
      <c r="C614" s="5"/>
      <c r="D614" s="5"/>
      <c r="E614" s="5"/>
      <c r="F614" s="17"/>
      <c r="G614" s="5"/>
      <c r="H614" s="16"/>
      <c r="I614" s="5"/>
      <c r="J614" s="5"/>
      <c r="K614" s="5"/>
      <c r="L614" s="5"/>
      <c r="M614" s="5"/>
      <c r="N614" s="5"/>
      <c r="O614" s="5"/>
      <c r="P614" s="98"/>
      <c r="Q614" s="98"/>
      <c r="R614" s="98"/>
      <c r="S614" s="98"/>
      <c r="T614" s="98"/>
      <c r="U614" s="98"/>
      <c r="V614" s="98"/>
      <c r="W614" s="98"/>
      <c r="X614" s="98"/>
      <c r="Y614" s="98"/>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6"/>
      <c r="CY614" s="6"/>
      <c r="CZ614" s="6"/>
      <c r="DA614" s="6"/>
    </row>
    <row r="615" spans="1:105" x14ac:dyDescent="0.25">
      <c r="A615" s="1"/>
      <c r="B615" s="5"/>
      <c r="C615" s="5"/>
      <c r="D615" s="5"/>
      <c r="E615" s="5"/>
      <c r="F615" s="17"/>
      <c r="G615" s="5"/>
      <c r="H615" s="16"/>
      <c r="I615" s="5"/>
      <c r="J615" s="5"/>
      <c r="K615" s="5"/>
      <c r="L615" s="5"/>
      <c r="M615" s="5"/>
      <c r="N615" s="5"/>
      <c r="O615" s="5"/>
      <c r="P615" s="98"/>
      <c r="Q615" s="98"/>
      <c r="R615" s="98"/>
      <c r="S615" s="98"/>
      <c r="T615" s="98"/>
      <c r="U615" s="98"/>
      <c r="V615" s="98"/>
      <c r="W615" s="98"/>
      <c r="X615" s="98"/>
      <c r="Y615" s="98"/>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6"/>
      <c r="CY615" s="6"/>
      <c r="CZ615" s="6"/>
      <c r="DA615" s="6"/>
    </row>
    <row r="616" spans="1:105" x14ac:dyDescent="0.25">
      <c r="A616" s="1"/>
      <c r="B616" s="5"/>
      <c r="C616" s="5"/>
      <c r="D616" s="5"/>
      <c r="E616" s="5"/>
      <c r="F616" s="17"/>
      <c r="G616" s="5"/>
      <c r="H616" s="16"/>
      <c r="I616" s="5"/>
      <c r="J616" s="5"/>
      <c r="K616" s="5"/>
      <c r="L616" s="5"/>
      <c r="M616" s="5"/>
      <c r="N616" s="5"/>
      <c r="O616" s="5"/>
      <c r="P616" s="98"/>
      <c r="Q616" s="98"/>
      <c r="R616" s="98"/>
      <c r="S616" s="98"/>
      <c r="T616" s="98"/>
      <c r="U616" s="98"/>
      <c r="V616" s="98"/>
      <c r="W616" s="98"/>
      <c r="X616" s="98"/>
      <c r="Y616" s="98"/>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J616" s="5"/>
      <c r="CK616" s="5"/>
      <c r="CL616" s="5"/>
      <c r="CM616" s="5"/>
      <c r="CN616" s="5"/>
      <c r="CO616" s="5"/>
      <c r="CP616" s="5"/>
      <c r="CQ616" s="5"/>
      <c r="CR616" s="5"/>
      <c r="CS616" s="5"/>
      <c r="CT616" s="5"/>
      <c r="CU616" s="5"/>
      <c r="CV616" s="5"/>
      <c r="CW616" s="5"/>
      <c r="CX616" s="6"/>
      <c r="CY616" s="6"/>
      <c r="CZ616" s="6"/>
      <c r="DA616" s="6"/>
    </row>
    <row r="617" spans="1:105" x14ac:dyDescent="0.25">
      <c r="A617" s="1"/>
      <c r="B617" s="5"/>
      <c r="C617" s="5"/>
      <c r="D617" s="5"/>
      <c r="E617" s="5"/>
      <c r="F617" s="17"/>
      <c r="G617" s="5"/>
      <c r="H617" s="16"/>
      <c r="I617" s="5"/>
      <c r="J617" s="5"/>
      <c r="K617" s="5"/>
      <c r="L617" s="5"/>
      <c r="M617" s="5"/>
      <c r="N617" s="5"/>
      <c r="O617" s="5"/>
      <c r="P617" s="98"/>
      <c r="Q617" s="98"/>
      <c r="R617" s="98"/>
      <c r="S617" s="98"/>
      <c r="T617" s="98"/>
      <c r="U617" s="98"/>
      <c r="V617" s="98"/>
      <c r="W617" s="98"/>
      <c r="X617" s="98"/>
      <c r="Y617" s="98"/>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5"/>
      <c r="CL617" s="5"/>
      <c r="CM617" s="5"/>
      <c r="CN617" s="5"/>
      <c r="CO617" s="5"/>
      <c r="CP617" s="5"/>
      <c r="CQ617" s="5"/>
      <c r="CR617" s="5"/>
      <c r="CS617" s="5"/>
      <c r="CT617" s="5"/>
      <c r="CU617" s="5"/>
      <c r="CV617" s="5"/>
      <c r="CW617" s="5"/>
      <c r="CX617" s="6"/>
      <c r="CY617" s="6"/>
      <c r="CZ617" s="6"/>
      <c r="DA617" s="6"/>
    </row>
    <row r="618" spans="1:105" x14ac:dyDescent="0.25">
      <c r="A618" s="1"/>
      <c r="B618" s="5"/>
      <c r="C618" s="5"/>
      <c r="D618" s="5"/>
      <c r="E618" s="5"/>
      <c r="F618" s="17"/>
      <c r="G618" s="5"/>
      <c r="H618" s="16"/>
      <c r="I618" s="5"/>
      <c r="J618" s="5"/>
      <c r="K618" s="5"/>
      <c r="L618" s="5"/>
      <c r="M618" s="5"/>
      <c r="N618" s="5"/>
      <c r="O618" s="5"/>
      <c r="P618" s="98"/>
      <c r="Q618" s="98"/>
      <c r="R618" s="98"/>
      <c r="S618" s="98"/>
      <c r="T618" s="98"/>
      <c r="U618" s="98"/>
      <c r="V618" s="98"/>
      <c r="W618" s="98"/>
      <c r="X618" s="98"/>
      <c r="Y618" s="98"/>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5"/>
      <c r="BV618" s="5"/>
      <c r="BW618" s="5"/>
      <c r="BX618" s="5"/>
      <c r="BY618" s="5"/>
      <c r="BZ618" s="5"/>
      <c r="CA618" s="5"/>
      <c r="CB618" s="5"/>
      <c r="CC618" s="5"/>
      <c r="CD618" s="5"/>
      <c r="CE618" s="5"/>
      <c r="CF618" s="5"/>
      <c r="CG618" s="5"/>
      <c r="CH618" s="5"/>
      <c r="CI618" s="5"/>
      <c r="CJ618" s="5"/>
      <c r="CK618" s="5"/>
      <c r="CL618" s="5"/>
      <c r="CM618" s="5"/>
      <c r="CN618" s="5"/>
      <c r="CO618" s="5"/>
      <c r="CP618" s="5"/>
      <c r="CQ618" s="5"/>
      <c r="CR618" s="5"/>
      <c r="CS618" s="5"/>
      <c r="CT618" s="5"/>
      <c r="CU618" s="5"/>
      <c r="CV618" s="5"/>
      <c r="CW618" s="5"/>
      <c r="CX618" s="6"/>
      <c r="CY618" s="6"/>
      <c r="CZ618" s="6"/>
      <c r="DA618" s="6"/>
    </row>
    <row r="619" spans="1:105" x14ac:dyDescent="0.25">
      <c r="A619" s="1"/>
      <c r="B619" s="5"/>
      <c r="C619" s="5"/>
      <c r="D619" s="5"/>
      <c r="E619" s="5"/>
      <c r="F619" s="17"/>
      <c r="G619" s="5"/>
      <c r="H619" s="16"/>
      <c r="I619" s="5"/>
      <c r="J619" s="5"/>
      <c r="K619" s="5"/>
      <c r="L619" s="5"/>
      <c r="M619" s="5"/>
      <c r="N619" s="5"/>
      <c r="O619" s="5"/>
      <c r="P619" s="98"/>
      <c r="Q619" s="98"/>
      <c r="R619" s="98"/>
      <c r="S619" s="98"/>
      <c r="T619" s="98"/>
      <c r="U619" s="98"/>
      <c r="V619" s="98"/>
      <c r="W619" s="98"/>
      <c r="X619" s="98"/>
      <c r="Y619" s="98"/>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c r="BX619" s="5"/>
      <c r="BY619" s="5"/>
      <c r="BZ619" s="5"/>
      <c r="CA619" s="5"/>
      <c r="CB619" s="5"/>
      <c r="CC619" s="5"/>
      <c r="CD619" s="5"/>
      <c r="CE619" s="5"/>
      <c r="CF619" s="5"/>
      <c r="CG619" s="5"/>
      <c r="CH619" s="5"/>
      <c r="CI619" s="5"/>
      <c r="CJ619" s="5"/>
      <c r="CK619" s="5"/>
      <c r="CL619" s="5"/>
      <c r="CM619" s="5"/>
      <c r="CN619" s="5"/>
      <c r="CO619" s="5"/>
      <c r="CP619" s="5"/>
      <c r="CQ619" s="5"/>
      <c r="CR619" s="5"/>
      <c r="CS619" s="5"/>
      <c r="CT619" s="5"/>
      <c r="CU619" s="5"/>
      <c r="CV619" s="5"/>
      <c r="CW619" s="5"/>
      <c r="CX619" s="6"/>
      <c r="CY619" s="6"/>
      <c r="CZ619" s="6"/>
      <c r="DA619" s="6"/>
    </row>
    <row r="620" spans="1:105" x14ac:dyDescent="0.25">
      <c r="A620" s="1"/>
      <c r="B620" s="5"/>
      <c r="C620" s="5"/>
      <c r="D620" s="5"/>
      <c r="E620" s="5"/>
      <c r="F620" s="17"/>
      <c r="G620" s="5"/>
      <c r="H620" s="16"/>
      <c r="I620" s="5"/>
      <c r="J620" s="5"/>
      <c r="K620" s="5"/>
      <c r="L620" s="5"/>
      <c r="M620" s="5"/>
      <c r="N620" s="5"/>
      <c r="O620" s="5"/>
      <c r="P620" s="98"/>
      <c r="Q620" s="98"/>
      <c r="R620" s="98"/>
      <c r="S620" s="98"/>
      <c r="T620" s="98"/>
      <c r="U620" s="98"/>
      <c r="V620" s="98"/>
      <c r="W620" s="98"/>
      <c r="X620" s="98"/>
      <c r="Y620" s="98"/>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5"/>
      <c r="BV620" s="5"/>
      <c r="BW620" s="5"/>
      <c r="BX620" s="5"/>
      <c r="BY620" s="5"/>
      <c r="BZ620" s="5"/>
      <c r="CA620" s="5"/>
      <c r="CB620" s="5"/>
      <c r="CC620" s="5"/>
      <c r="CD620" s="5"/>
      <c r="CE620" s="5"/>
      <c r="CF620" s="5"/>
      <c r="CG620" s="5"/>
      <c r="CH620" s="5"/>
      <c r="CI620" s="5"/>
      <c r="CJ620" s="5"/>
      <c r="CK620" s="5"/>
      <c r="CL620" s="5"/>
      <c r="CM620" s="5"/>
      <c r="CN620" s="5"/>
      <c r="CO620" s="5"/>
      <c r="CP620" s="5"/>
      <c r="CQ620" s="5"/>
      <c r="CR620" s="5"/>
      <c r="CS620" s="5"/>
      <c r="CT620" s="5"/>
      <c r="CU620" s="5"/>
      <c r="CV620" s="5"/>
      <c r="CW620" s="5"/>
      <c r="CX620" s="6"/>
      <c r="CY620" s="6"/>
      <c r="CZ620" s="6"/>
      <c r="DA620" s="6"/>
    </row>
    <row r="621" spans="1:105" x14ac:dyDescent="0.25">
      <c r="A621" s="1"/>
      <c r="B621" s="5"/>
      <c r="C621" s="5"/>
      <c r="D621" s="5"/>
      <c r="E621" s="5"/>
      <c r="F621" s="17"/>
      <c r="G621" s="5"/>
      <c r="H621" s="16"/>
      <c r="I621" s="5"/>
      <c r="J621" s="5"/>
      <c r="K621" s="5"/>
      <c r="L621" s="5"/>
      <c r="M621" s="5"/>
      <c r="N621" s="5"/>
      <c r="O621" s="5"/>
      <c r="P621" s="98"/>
      <c r="Q621" s="98"/>
      <c r="R621" s="98"/>
      <c r="S621" s="98"/>
      <c r="T621" s="98"/>
      <c r="U621" s="98"/>
      <c r="V621" s="98"/>
      <c r="W621" s="98"/>
      <c r="X621" s="98"/>
      <c r="Y621" s="98"/>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5"/>
      <c r="CL621" s="5"/>
      <c r="CM621" s="5"/>
      <c r="CN621" s="5"/>
      <c r="CO621" s="5"/>
      <c r="CP621" s="5"/>
      <c r="CQ621" s="5"/>
      <c r="CR621" s="5"/>
      <c r="CS621" s="5"/>
      <c r="CT621" s="5"/>
      <c r="CU621" s="5"/>
      <c r="CV621" s="5"/>
      <c r="CW621" s="5"/>
      <c r="CX621" s="6"/>
      <c r="CY621" s="6"/>
      <c r="CZ621" s="6"/>
      <c r="DA621" s="6"/>
    </row>
    <row r="622" spans="1:105" x14ac:dyDescent="0.25">
      <c r="A622" s="1"/>
      <c r="B622" s="5"/>
      <c r="C622" s="5"/>
      <c r="D622" s="5"/>
      <c r="E622" s="5"/>
      <c r="F622" s="17"/>
      <c r="G622" s="5"/>
      <c r="H622" s="16"/>
      <c r="I622" s="5"/>
      <c r="J622" s="5"/>
      <c r="K622" s="5"/>
      <c r="L622" s="5"/>
      <c r="M622" s="5"/>
      <c r="N622" s="5"/>
      <c r="O622" s="5"/>
      <c r="P622" s="98"/>
      <c r="Q622" s="98"/>
      <c r="R622" s="98"/>
      <c r="S622" s="98"/>
      <c r="T622" s="98"/>
      <c r="U622" s="98"/>
      <c r="V622" s="98"/>
      <c r="W622" s="98"/>
      <c r="X622" s="98"/>
      <c r="Y622" s="98"/>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5"/>
      <c r="CL622" s="5"/>
      <c r="CM622" s="5"/>
      <c r="CN622" s="5"/>
      <c r="CO622" s="5"/>
      <c r="CP622" s="5"/>
      <c r="CQ622" s="5"/>
      <c r="CR622" s="5"/>
      <c r="CS622" s="5"/>
      <c r="CT622" s="5"/>
      <c r="CU622" s="5"/>
      <c r="CV622" s="5"/>
      <c r="CW622" s="5"/>
      <c r="CX622" s="6"/>
      <c r="CY622" s="6"/>
      <c r="CZ622" s="6"/>
      <c r="DA622" s="6"/>
    </row>
    <row r="623" spans="1:105" x14ac:dyDescent="0.25">
      <c r="A623" s="1"/>
      <c r="B623" s="5"/>
      <c r="C623" s="5"/>
      <c r="D623" s="5"/>
      <c r="E623" s="5"/>
      <c r="F623" s="17"/>
      <c r="G623" s="5"/>
      <c r="H623" s="16"/>
      <c r="I623" s="5"/>
      <c r="J623" s="5"/>
      <c r="K623" s="5"/>
      <c r="L623" s="5"/>
      <c r="M623" s="5"/>
      <c r="N623" s="5"/>
      <c r="O623" s="5"/>
      <c r="P623" s="98"/>
      <c r="Q623" s="98"/>
      <c r="R623" s="98"/>
      <c r="S623" s="98"/>
      <c r="T623" s="98"/>
      <c r="U623" s="98"/>
      <c r="V623" s="98"/>
      <c r="W623" s="98"/>
      <c r="X623" s="98"/>
      <c r="Y623" s="98"/>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c r="CQ623" s="5"/>
      <c r="CR623" s="5"/>
      <c r="CS623" s="5"/>
      <c r="CT623" s="5"/>
      <c r="CU623" s="5"/>
      <c r="CV623" s="5"/>
      <c r="CW623" s="5"/>
      <c r="CX623" s="6"/>
      <c r="CY623" s="6"/>
      <c r="CZ623" s="6"/>
      <c r="DA623" s="6"/>
    </row>
    <row r="624" spans="1:105" x14ac:dyDescent="0.25">
      <c r="A624" s="1"/>
      <c r="B624" s="5"/>
      <c r="C624" s="5"/>
      <c r="D624" s="5"/>
      <c r="E624" s="5"/>
      <c r="F624" s="17"/>
      <c r="G624" s="5"/>
      <c r="H624" s="16"/>
      <c r="I624" s="5"/>
      <c r="J624" s="5"/>
      <c r="K624" s="5"/>
      <c r="L624" s="5"/>
      <c r="M624" s="5"/>
      <c r="N624" s="5"/>
      <c r="O624" s="5"/>
      <c r="P624" s="98"/>
      <c r="Q624" s="98"/>
      <c r="R624" s="98"/>
      <c r="S624" s="98"/>
      <c r="T624" s="98"/>
      <c r="U624" s="98"/>
      <c r="V624" s="98"/>
      <c r="W624" s="98"/>
      <c r="X624" s="98"/>
      <c r="Y624" s="98"/>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5"/>
      <c r="CL624" s="5"/>
      <c r="CM624" s="5"/>
      <c r="CN624" s="5"/>
      <c r="CO624" s="5"/>
      <c r="CP624" s="5"/>
      <c r="CQ624" s="5"/>
      <c r="CR624" s="5"/>
      <c r="CS624" s="5"/>
      <c r="CT624" s="5"/>
      <c r="CU624" s="5"/>
      <c r="CV624" s="5"/>
      <c r="CW624" s="5"/>
      <c r="CX624" s="6"/>
      <c r="CY624" s="6"/>
      <c r="CZ624" s="6"/>
      <c r="DA624" s="6"/>
    </row>
    <row r="625" spans="1:105" x14ac:dyDescent="0.25">
      <c r="A625" s="1"/>
      <c r="B625" s="5"/>
      <c r="C625" s="5"/>
      <c r="D625" s="5"/>
      <c r="E625" s="5"/>
      <c r="F625" s="17"/>
      <c r="G625" s="5"/>
      <c r="H625" s="16"/>
      <c r="I625" s="5"/>
      <c r="J625" s="5"/>
      <c r="K625" s="5"/>
      <c r="L625" s="5"/>
      <c r="M625" s="5"/>
      <c r="N625" s="5"/>
      <c r="O625" s="5"/>
      <c r="P625" s="98"/>
      <c r="Q625" s="98"/>
      <c r="R625" s="98"/>
      <c r="S625" s="98"/>
      <c r="T625" s="98"/>
      <c r="U625" s="98"/>
      <c r="V625" s="98"/>
      <c r="W625" s="98"/>
      <c r="X625" s="98"/>
      <c r="Y625" s="98"/>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5"/>
      <c r="CL625" s="5"/>
      <c r="CM625" s="5"/>
      <c r="CN625" s="5"/>
      <c r="CO625" s="5"/>
      <c r="CP625" s="5"/>
      <c r="CQ625" s="5"/>
      <c r="CR625" s="5"/>
      <c r="CS625" s="5"/>
      <c r="CT625" s="5"/>
      <c r="CU625" s="5"/>
      <c r="CV625" s="5"/>
      <c r="CW625" s="5"/>
      <c r="CX625" s="6"/>
      <c r="CY625" s="6"/>
      <c r="CZ625" s="6"/>
      <c r="DA625" s="6"/>
    </row>
    <row r="626" spans="1:105" x14ac:dyDescent="0.25">
      <c r="A626" s="1"/>
      <c r="B626" s="5"/>
      <c r="C626" s="5"/>
      <c r="D626" s="5"/>
      <c r="E626" s="5"/>
      <c r="F626" s="17"/>
      <c r="G626" s="5"/>
      <c r="H626" s="16"/>
      <c r="I626" s="5"/>
      <c r="J626" s="5"/>
      <c r="K626" s="5"/>
      <c r="L626" s="5"/>
      <c r="M626" s="5"/>
      <c r="N626" s="5"/>
      <c r="O626" s="5"/>
      <c r="P626" s="98"/>
      <c r="Q626" s="98"/>
      <c r="R626" s="98"/>
      <c r="S626" s="98"/>
      <c r="T626" s="98"/>
      <c r="U626" s="98"/>
      <c r="V626" s="98"/>
      <c r="W626" s="98"/>
      <c r="X626" s="98"/>
      <c r="Y626" s="98"/>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5"/>
      <c r="CL626" s="5"/>
      <c r="CM626" s="5"/>
      <c r="CN626" s="5"/>
      <c r="CO626" s="5"/>
      <c r="CP626" s="5"/>
      <c r="CQ626" s="5"/>
      <c r="CR626" s="5"/>
      <c r="CS626" s="5"/>
      <c r="CT626" s="5"/>
      <c r="CU626" s="5"/>
      <c r="CV626" s="5"/>
      <c r="CW626" s="5"/>
      <c r="CX626" s="6"/>
      <c r="CY626" s="6"/>
      <c r="CZ626" s="6"/>
      <c r="DA626" s="6"/>
    </row>
    <row r="627" spans="1:105" x14ac:dyDescent="0.25">
      <c r="A627" s="1"/>
      <c r="B627" s="5"/>
      <c r="C627" s="5"/>
      <c r="D627" s="5"/>
      <c r="E627" s="5"/>
      <c r="F627" s="17"/>
      <c r="G627" s="5"/>
      <c r="H627" s="16"/>
      <c r="I627" s="5"/>
      <c r="J627" s="5"/>
      <c r="K627" s="5"/>
      <c r="L627" s="5"/>
      <c r="M627" s="5"/>
      <c r="N627" s="5"/>
      <c r="O627" s="5"/>
      <c r="P627" s="98"/>
      <c r="Q627" s="98"/>
      <c r="R627" s="98"/>
      <c r="S627" s="98"/>
      <c r="T627" s="98"/>
      <c r="U627" s="98"/>
      <c r="V627" s="98"/>
      <c r="W627" s="98"/>
      <c r="X627" s="98"/>
      <c r="Y627" s="98"/>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c r="CA627" s="5"/>
      <c r="CB627" s="5"/>
      <c r="CC627" s="5"/>
      <c r="CD627" s="5"/>
      <c r="CE627" s="5"/>
      <c r="CF627" s="5"/>
      <c r="CG627" s="5"/>
      <c r="CH627" s="5"/>
      <c r="CI627" s="5"/>
      <c r="CJ627" s="5"/>
      <c r="CK627" s="5"/>
      <c r="CL627" s="5"/>
      <c r="CM627" s="5"/>
      <c r="CN627" s="5"/>
      <c r="CO627" s="5"/>
      <c r="CP627" s="5"/>
      <c r="CQ627" s="5"/>
      <c r="CR627" s="5"/>
      <c r="CS627" s="5"/>
      <c r="CT627" s="5"/>
      <c r="CU627" s="5"/>
      <c r="CV627" s="5"/>
      <c r="CW627" s="5"/>
      <c r="CX627" s="6"/>
      <c r="CY627" s="6"/>
      <c r="CZ627" s="6"/>
      <c r="DA627" s="6"/>
    </row>
    <row r="628" spans="1:105" x14ac:dyDescent="0.25">
      <c r="A628" s="1"/>
      <c r="B628" s="5"/>
      <c r="C628" s="5"/>
      <c r="D628" s="5"/>
      <c r="E628" s="5"/>
      <c r="F628" s="17"/>
      <c r="G628" s="5"/>
      <c r="H628" s="16"/>
      <c r="I628" s="5"/>
      <c r="J628" s="5"/>
      <c r="K628" s="5"/>
      <c r="L628" s="5"/>
      <c r="M628" s="5"/>
      <c r="N628" s="5"/>
      <c r="O628" s="5"/>
      <c r="P628" s="98"/>
      <c r="Q628" s="98"/>
      <c r="R628" s="98"/>
      <c r="S628" s="98"/>
      <c r="T628" s="98"/>
      <c r="U628" s="98"/>
      <c r="V628" s="98"/>
      <c r="W628" s="98"/>
      <c r="X628" s="98"/>
      <c r="Y628" s="98"/>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5"/>
      <c r="CD628" s="5"/>
      <c r="CE628" s="5"/>
      <c r="CF628" s="5"/>
      <c r="CG628" s="5"/>
      <c r="CH628" s="5"/>
      <c r="CI628" s="5"/>
      <c r="CJ628" s="5"/>
      <c r="CK628" s="5"/>
      <c r="CL628" s="5"/>
      <c r="CM628" s="5"/>
      <c r="CN628" s="5"/>
      <c r="CO628" s="5"/>
      <c r="CP628" s="5"/>
      <c r="CQ628" s="5"/>
      <c r="CR628" s="5"/>
      <c r="CS628" s="5"/>
      <c r="CT628" s="5"/>
      <c r="CU628" s="5"/>
      <c r="CV628" s="5"/>
      <c r="CW628" s="5"/>
      <c r="CX628" s="6"/>
      <c r="CY628" s="6"/>
      <c r="CZ628" s="6"/>
      <c r="DA628" s="6"/>
    </row>
    <row r="629" spans="1:105" x14ac:dyDescent="0.25">
      <c r="A629" s="1"/>
      <c r="B629" s="5"/>
      <c r="C629" s="5"/>
      <c r="D629" s="5"/>
      <c r="E629" s="5"/>
      <c r="F629" s="17"/>
      <c r="G629" s="5"/>
      <c r="H629" s="16"/>
      <c r="I629" s="5"/>
      <c r="J629" s="5"/>
      <c r="K629" s="5"/>
      <c r="L629" s="5"/>
      <c r="M629" s="5"/>
      <c r="N629" s="5"/>
      <c r="O629" s="5"/>
      <c r="P629" s="98"/>
      <c r="Q629" s="98"/>
      <c r="R629" s="98"/>
      <c r="S629" s="98"/>
      <c r="T629" s="98"/>
      <c r="U629" s="98"/>
      <c r="V629" s="98"/>
      <c r="W629" s="98"/>
      <c r="X629" s="98"/>
      <c r="Y629" s="98"/>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c r="CI629" s="5"/>
      <c r="CJ629" s="5"/>
      <c r="CK629" s="5"/>
      <c r="CL629" s="5"/>
      <c r="CM629" s="5"/>
      <c r="CN629" s="5"/>
      <c r="CO629" s="5"/>
      <c r="CP629" s="5"/>
      <c r="CQ629" s="5"/>
      <c r="CR629" s="5"/>
      <c r="CS629" s="5"/>
      <c r="CT629" s="5"/>
      <c r="CU629" s="5"/>
      <c r="CV629" s="5"/>
      <c r="CW629" s="5"/>
      <c r="CX629" s="6"/>
      <c r="CY629" s="6"/>
      <c r="CZ629" s="6"/>
      <c r="DA629" s="6"/>
    </row>
    <row r="630" spans="1:105" x14ac:dyDescent="0.25">
      <c r="A630" s="1"/>
      <c r="B630" s="5"/>
      <c r="C630" s="5"/>
      <c r="D630" s="5"/>
      <c r="E630" s="5"/>
      <c r="F630" s="17"/>
      <c r="G630" s="5"/>
      <c r="H630" s="16"/>
      <c r="I630" s="5"/>
      <c r="J630" s="5"/>
      <c r="K630" s="5"/>
      <c r="L630" s="5"/>
      <c r="M630" s="5"/>
      <c r="N630" s="5"/>
      <c r="O630" s="5"/>
      <c r="P630" s="98"/>
      <c r="Q630" s="98"/>
      <c r="R630" s="98"/>
      <c r="S630" s="98"/>
      <c r="T630" s="98"/>
      <c r="U630" s="98"/>
      <c r="V630" s="98"/>
      <c r="W630" s="98"/>
      <c r="X630" s="98"/>
      <c r="Y630" s="98"/>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c r="CA630" s="5"/>
      <c r="CB630" s="5"/>
      <c r="CC630" s="5"/>
      <c r="CD630" s="5"/>
      <c r="CE630" s="5"/>
      <c r="CF630" s="5"/>
      <c r="CG630" s="5"/>
      <c r="CH630" s="5"/>
      <c r="CI630" s="5"/>
      <c r="CJ630" s="5"/>
      <c r="CK630" s="5"/>
      <c r="CL630" s="5"/>
      <c r="CM630" s="5"/>
      <c r="CN630" s="5"/>
      <c r="CO630" s="5"/>
      <c r="CP630" s="5"/>
      <c r="CQ630" s="5"/>
      <c r="CR630" s="5"/>
      <c r="CS630" s="5"/>
      <c r="CT630" s="5"/>
      <c r="CU630" s="5"/>
      <c r="CV630" s="5"/>
      <c r="CW630" s="5"/>
      <c r="CX630" s="6"/>
      <c r="CY630" s="6"/>
      <c r="CZ630" s="6"/>
      <c r="DA630" s="6"/>
    </row>
    <row r="631" spans="1:105" x14ac:dyDescent="0.25">
      <c r="A631" s="1"/>
      <c r="B631" s="5"/>
      <c r="C631" s="5"/>
      <c r="D631" s="5"/>
      <c r="E631" s="5"/>
      <c r="F631" s="17"/>
      <c r="G631" s="5"/>
      <c r="H631" s="16"/>
      <c r="I631" s="5"/>
      <c r="J631" s="5"/>
      <c r="K631" s="5"/>
      <c r="L631" s="5"/>
      <c r="M631" s="5"/>
      <c r="N631" s="5"/>
      <c r="O631" s="5"/>
      <c r="P631" s="98"/>
      <c r="Q631" s="98"/>
      <c r="R631" s="98"/>
      <c r="S631" s="98"/>
      <c r="T631" s="98"/>
      <c r="U631" s="98"/>
      <c r="V631" s="98"/>
      <c r="W631" s="98"/>
      <c r="X631" s="98"/>
      <c r="Y631" s="98"/>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5"/>
      <c r="CL631" s="5"/>
      <c r="CM631" s="5"/>
      <c r="CN631" s="5"/>
      <c r="CO631" s="5"/>
      <c r="CP631" s="5"/>
      <c r="CQ631" s="5"/>
      <c r="CR631" s="5"/>
      <c r="CS631" s="5"/>
      <c r="CT631" s="5"/>
      <c r="CU631" s="5"/>
      <c r="CV631" s="5"/>
      <c r="CW631" s="5"/>
      <c r="CX631" s="6"/>
      <c r="CY631" s="6"/>
      <c r="CZ631" s="6"/>
      <c r="DA631" s="6"/>
    </row>
    <row r="632" spans="1:105" x14ac:dyDescent="0.25">
      <c r="A632" s="1"/>
      <c r="B632" s="5"/>
      <c r="C632" s="5"/>
      <c r="D632" s="5"/>
      <c r="E632" s="5"/>
      <c r="F632" s="17"/>
      <c r="G632" s="5"/>
      <c r="H632" s="16"/>
      <c r="I632" s="5"/>
      <c r="J632" s="5"/>
      <c r="K632" s="5"/>
      <c r="L632" s="5"/>
      <c r="M632" s="5"/>
      <c r="N632" s="5"/>
      <c r="O632" s="5"/>
      <c r="P632" s="98"/>
      <c r="Q632" s="98"/>
      <c r="R632" s="98"/>
      <c r="S632" s="98"/>
      <c r="T632" s="98"/>
      <c r="U632" s="98"/>
      <c r="V632" s="98"/>
      <c r="W632" s="98"/>
      <c r="X632" s="98"/>
      <c r="Y632" s="98"/>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5"/>
      <c r="CU632" s="5"/>
      <c r="CV632" s="5"/>
      <c r="CW632" s="5"/>
      <c r="CX632" s="6"/>
      <c r="CY632" s="6"/>
      <c r="CZ632" s="6"/>
      <c r="DA632" s="6"/>
    </row>
    <row r="633" spans="1:105" x14ac:dyDescent="0.25">
      <c r="A633" s="1"/>
      <c r="B633" s="5"/>
      <c r="C633" s="5"/>
      <c r="D633" s="5"/>
      <c r="E633" s="5"/>
      <c r="F633" s="17"/>
      <c r="G633" s="5"/>
      <c r="H633" s="16"/>
      <c r="I633" s="5"/>
      <c r="J633" s="5"/>
      <c r="K633" s="5"/>
      <c r="L633" s="5"/>
      <c r="M633" s="5"/>
      <c r="N633" s="5"/>
      <c r="O633" s="5"/>
      <c r="P633" s="98"/>
      <c r="Q633" s="98"/>
      <c r="R633" s="98"/>
      <c r="S633" s="98"/>
      <c r="T633" s="98"/>
      <c r="U633" s="98"/>
      <c r="V633" s="98"/>
      <c r="W633" s="98"/>
      <c r="X633" s="98"/>
      <c r="Y633" s="98"/>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5"/>
      <c r="CN633" s="5"/>
      <c r="CO633" s="5"/>
      <c r="CP633" s="5"/>
      <c r="CQ633" s="5"/>
      <c r="CR633" s="5"/>
      <c r="CS633" s="5"/>
      <c r="CT633" s="5"/>
      <c r="CU633" s="5"/>
      <c r="CV633" s="5"/>
      <c r="CW633" s="5"/>
      <c r="CX633" s="6"/>
      <c r="CY633" s="6"/>
      <c r="CZ633" s="6"/>
      <c r="DA633" s="6"/>
    </row>
    <row r="634" spans="1:105" x14ac:dyDescent="0.25">
      <c r="A634" s="1"/>
      <c r="B634" s="5"/>
      <c r="C634" s="5"/>
      <c r="D634" s="5"/>
      <c r="E634" s="5"/>
      <c r="F634" s="17"/>
      <c r="G634" s="5"/>
      <c r="H634" s="16"/>
      <c r="I634" s="5"/>
      <c r="J634" s="5"/>
      <c r="K634" s="5"/>
      <c r="L634" s="5"/>
      <c r="M634" s="5"/>
      <c r="N634" s="5"/>
      <c r="O634" s="5"/>
      <c r="P634" s="98"/>
      <c r="Q634" s="98"/>
      <c r="R634" s="98"/>
      <c r="S634" s="98"/>
      <c r="T634" s="98"/>
      <c r="U634" s="98"/>
      <c r="V634" s="98"/>
      <c r="W634" s="98"/>
      <c r="X634" s="98"/>
      <c r="Y634" s="98"/>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5"/>
      <c r="CU634" s="5"/>
      <c r="CV634" s="5"/>
      <c r="CW634" s="5"/>
      <c r="CX634" s="6"/>
      <c r="CY634" s="6"/>
      <c r="CZ634" s="6"/>
      <c r="DA634" s="6"/>
    </row>
    <row r="635" spans="1:105" x14ac:dyDescent="0.25">
      <c r="A635" s="1"/>
      <c r="B635" s="5"/>
      <c r="C635" s="5"/>
      <c r="D635" s="5"/>
      <c r="E635" s="5"/>
      <c r="F635" s="17"/>
      <c r="G635" s="5"/>
      <c r="H635" s="16"/>
      <c r="I635" s="5"/>
      <c r="J635" s="5"/>
      <c r="K635" s="5"/>
      <c r="L635" s="5"/>
      <c r="M635" s="5"/>
      <c r="N635" s="5"/>
      <c r="O635" s="5"/>
      <c r="P635" s="98"/>
      <c r="Q635" s="98"/>
      <c r="R635" s="98"/>
      <c r="S635" s="98"/>
      <c r="T635" s="98"/>
      <c r="U635" s="98"/>
      <c r="V635" s="98"/>
      <c r="W635" s="98"/>
      <c r="X635" s="98"/>
      <c r="Y635" s="98"/>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5"/>
      <c r="CU635" s="5"/>
      <c r="CV635" s="5"/>
      <c r="CW635" s="5"/>
      <c r="CX635" s="6"/>
      <c r="CY635" s="6"/>
      <c r="CZ635" s="6"/>
      <c r="DA635" s="6"/>
    </row>
    <row r="636" spans="1:105" x14ac:dyDescent="0.25">
      <c r="A636" s="1"/>
      <c r="B636" s="5"/>
      <c r="C636" s="5"/>
      <c r="D636" s="5"/>
      <c r="E636" s="5"/>
      <c r="F636" s="17"/>
      <c r="G636" s="5"/>
      <c r="H636" s="16"/>
      <c r="I636" s="5"/>
      <c r="J636" s="5"/>
      <c r="K636" s="5"/>
      <c r="L636" s="5"/>
      <c r="M636" s="5"/>
      <c r="N636" s="5"/>
      <c r="O636" s="5"/>
      <c r="P636" s="98"/>
      <c r="Q636" s="98"/>
      <c r="R636" s="98"/>
      <c r="S636" s="98"/>
      <c r="T636" s="98"/>
      <c r="U636" s="98"/>
      <c r="V636" s="98"/>
      <c r="W636" s="98"/>
      <c r="X636" s="98"/>
      <c r="Y636" s="98"/>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c r="CV636" s="5"/>
      <c r="CW636" s="5"/>
      <c r="CX636" s="6"/>
      <c r="CY636" s="6"/>
      <c r="CZ636" s="6"/>
      <c r="DA636" s="6"/>
    </row>
    <row r="637" spans="1:105" x14ac:dyDescent="0.25">
      <c r="A637" s="1"/>
      <c r="B637" s="5"/>
      <c r="C637" s="5"/>
      <c r="D637" s="5"/>
      <c r="E637" s="5"/>
      <c r="F637" s="17"/>
      <c r="G637" s="5"/>
      <c r="H637" s="16"/>
      <c r="I637" s="5"/>
      <c r="J637" s="5"/>
      <c r="K637" s="5"/>
      <c r="L637" s="5"/>
      <c r="M637" s="5"/>
      <c r="N637" s="5"/>
      <c r="O637" s="5"/>
      <c r="P637" s="98"/>
      <c r="Q637" s="98"/>
      <c r="R637" s="98"/>
      <c r="S637" s="98"/>
      <c r="T637" s="98"/>
      <c r="U637" s="98"/>
      <c r="V637" s="98"/>
      <c r="W637" s="98"/>
      <c r="X637" s="98"/>
      <c r="Y637" s="98"/>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5"/>
      <c r="CN637" s="5"/>
      <c r="CO637" s="5"/>
      <c r="CP637" s="5"/>
      <c r="CQ637" s="5"/>
      <c r="CR637" s="5"/>
      <c r="CS637" s="5"/>
      <c r="CT637" s="5"/>
      <c r="CU637" s="5"/>
      <c r="CV637" s="5"/>
      <c r="CW637" s="5"/>
      <c r="CX637" s="6"/>
      <c r="CY637" s="6"/>
      <c r="CZ637" s="6"/>
      <c r="DA637" s="6"/>
    </row>
    <row r="638" spans="1:105" x14ac:dyDescent="0.25">
      <c r="A638" s="1"/>
      <c r="B638" s="5"/>
      <c r="C638" s="5"/>
      <c r="D638" s="5"/>
      <c r="E638" s="5"/>
      <c r="F638" s="17"/>
      <c r="G638" s="5"/>
      <c r="H638" s="16"/>
      <c r="I638" s="5"/>
      <c r="J638" s="5"/>
      <c r="K638" s="5"/>
      <c r="L638" s="5"/>
      <c r="M638" s="5"/>
      <c r="N638" s="5"/>
      <c r="O638" s="5"/>
      <c r="P638" s="98"/>
      <c r="Q638" s="98"/>
      <c r="R638" s="98"/>
      <c r="S638" s="98"/>
      <c r="T638" s="98"/>
      <c r="U638" s="98"/>
      <c r="V638" s="98"/>
      <c r="W638" s="98"/>
      <c r="X638" s="98"/>
      <c r="Y638" s="98"/>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c r="CV638" s="5"/>
      <c r="CW638" s="5"/>
      <c r="CX638" s="6"/>
      <c r="CY638" s="6"/>
      <c r="CZ638" s="6"/>
      <c r="DA638" s="6"/>
    </row>
    <row r="639" spans="1:105" x14ac:dyDescent="0.25">
      <c r="A639" s="1"/>
      <c r="B639" s="5"/>
      <c r="C639" s="5"/>
      <c r="D639" s="5"/>
      <c r="E639" s="5"/>
      <c r="F639" s="17"/>
      <c r="G639" s="5"/>
      <c r="H639" s="16"/>
      <c r="I639" s="5"/>
      <c r="J639" s="5"/>
      <c r="K639" s="5"/>
      <c r="L639" s="5"/>
      <c r="M639" s="5"/>
      <c r="N639" s="5"/>
      <c r="O639" s="5"/>
      <c r="P639" s="98"/>
      <c r="Q639" s="98"/>
      <c r="R639" s="98"/>
      <c r="S639" s="98"/>
      <c r="T639" s="98"/>
      <c r="U639" s="98"/>
      <c r="V639" s="98"/>
      <c r="W639" s="98"/>
      <c r="X639" s="98"/>
      <c r="Y639" s="98"/>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6"/>
      <c r="CY639" s="6"/>
      <c r="CZ639" s="6"/>
      <c r="DA639" s="6"/>
    </row>
    <row r="640" spans="1:105" x14ac:dyDescent="0.25">
      <c r="A640" s="1"/>
      <c r="B640" s="5"/>
      <c r="C640" s="5"/>
      <c r="D640" s="5"/>
      <c r="E640" s="5"/>
      <c r="F640" s="17"/>
      <c r="G640" s="5"/>
      <c r="H640" s="16"/>
      <c r="I640" s="5"/>
      <c r="J640" s="5"/>
      <c r="K640" s="5"/>
      <c r="L640" s="5"/>
      <c r="M640" s="5"/>
      <c r="N640" s="5"/>
      <c r="O640" s="5"/>
      <c r="P640" s="98"/>
      <c r="Q640" s="98"/>
      <c r="R640" s="98"/>
      <c r="S640" s="98"/>
      <c r="T640" s="98"/>
      <c r="U640" s="98"/>
      <c r="V640" s="98"/>
      <c r="W640" s="98"/>
      <c r="X640" s="98"/>
      <c r="Y640" s="98"/>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5"/>
      <c r="CR640" s="5"/>
      <c r="CS640" s="5"/>
      <c r="CT640" s="5"/>
      <c r="CU640" s="5"/>
      <c r="CV640" s="5"/>
      <c r="CW640" s="5"/>
      <c r="CX640" s="6"/>
      <c r="CY640" s="6"/>
      <c r="CZ640" s="6"/>
      <c r="DA640" s="6"/>
    </row>
    <row r="641" spans="1:105" x14ac:dyDescent="0.25">
      <c r="A641" s="1"/>
      <c r="B641" s="5"/>
      <c r="C641" s="5"/>
      <c r="D641" s="5"/>
      <c r="E641" s="5"/>
      <c r="F641" s="17"/>
      <c r="G641" s="5"/>
      <c r="H641" s="16"/>
      <c r="I641" s="5"/>
      <c r="J641" s="5"/>
      <c r="K641" s="5"/>
      <c r="L641" s="5"/>
      <c r="M641" s="5"/>
      <c r="N641" s="5"/>
      <c r="O641" s="5"/>
      <c r="P641" s="98"/>
      <c r="Q641" s="98"/>
      <c r="R641" s="98"/>
      <c r="S641" s="98"/>
      <c r="T641" s="98"/>
      <c r="U641" s="98"/>
      <c r="V641" s="98"/>
      <c r="W641" s="98"/>
      <c r="X641" s="98"/>
      <c r="Y641" s="98"/>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5"/>
      <c r="CN641" s="5"/>
      <c r="CO641" s="5"/>
      <c r="CP641" s="5"/>
      <c r="CQ641" s="5"/>
      <c r="CR641" s="5"/>
      <c r="CS641" s="5"/>
      <c r="CT641" s="5"/>
      <c r="CU641" s="5"/>
      <c r="CV641" s="5"/>
      <c r="CW641" s="5"/>
      <c r="CX641" s="6"/>
      <c r="CY641" s="6"/>
      <c r="CZ641" s="6"/>
      <c r="DA641" s="6"/>
    </row>
    <row r="642" spans="1:105" x14ac:dyDescent="0.25">
      <c r="A642" s="1"/>
      <c r="B642" s="5"/>
      <c r="C642" s="5"/>
      <c r="D642" s="5"/>
      <c r="E642" s="5"/>
      <c r="F642" s="17"/>
      <c r="G642" s="5"/>
      <c r="H642" s="16"/>
      <c r="I642" s="5"/>
      <c r="J642" s="5"/>
      <c r="K642" s="5"/>
      <c r="L642" s="5"/>
      <c r="M642" s="5"/>
      <c r="N642" s="5"/>
      <c r="O642" s="5"/>
      <c r="P642" s="98"/>
      <c r="Q642" s="98"/>
      <c r="R642" s="98"/>
      <c r="S642" s="98"/>
      <c r="T642" s="98"/>
      <c r="U642" s="98"/>
      <c r="V642" s="98"/>
      <c r="W642" s="98"/>
      <c r="X642" s="98"/>
      <c r="Y642" s="98"/>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5"/>
      <c r="CU642" s="5"/>
      <c r="CV642" s="5"/>
      <c r="CW642" s="5"/>
      <c r="CX642" s="6"/>
      <c r="CY642" s="6"/>
      <c r="CZ642" s="6"/>
      <c r="DA642" s="6"/>
    </row>
    <row r="643" spans="1:105" x14ac:dyDescent="0.25">
      <c r="A643" s="1"/>
      <c r="B643" s="5"/>
      <c r="C643" s="5"/>
      <c r="D643" s="5"/>
      <c r="E643" s="5"/>
      <c r="F643" s="17"/>
      <c r="G643" s="5"/>
      <c r="H643" s="16"/>
      <c r="I643" s="5"/>
      <c r="J643" s="5"/>
      <c r="K643" s="5"/>
      <c r="L643" s="5"/>
      <c r="M643" s="5"/>
      <c r="N643" s="5"/>
      <c r="O643" s="5"/>
      <c r="P643" s="98"/>
      <c r="Q643" s="98"/>
      <c r="R643" s="98"/>
      <c r="S643" s="98"/>
      <c r="T643" s="98"/>
      <c r="U643" s="98"/>
      <c r="V643" s="98"/>
      <c r="W643" s="98"/>
      <c r="X643" s="98"/>
      <c r="Y643" s="98"/>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5"/>
      <c r="CN643" s="5"/>
      <c r="CO643" s="5"/>
      <c r="CP643" s="5"/>
      <c r="CQ643" s="5"/>
      <c r="CR643" s="5"/>
      <c r="CS643" s="5"/>
      <c r="CT643" s="5"/>
      <c r="CU643" s="5"/>
      <c r="CV643" s="5"/>
      <c r="CW643" s="5"/>
      <c r="CX643" s="6"/>
      <c r="CY643" s="6"/>
      <c r="CZ643" s="6"/>
      <c r="DA643" s="6"/>
    </row>
    <row r="644" spans="1:105" x14ac:dyDescent="0.25">
      <c r="A644" s="1"/>
      <c r="B644" s="5"/>
      <c r="C644" s="5"/>
      <c r="D644" s="5"/>
      <c r="E644" s="5"/>
      <c r="F644" s="17"/>
      <c r="G644" s="5"/>
      <c r="H644" s="16"/>
      <c r="I644" s="5"/>
      <c r="J644" s="5"/>
      <c r="K644" s="5"/>
      <c r="L644" s="5"/>
      <c r="M644" s="5"/>
      <c r="N644" s="5"/>
      <c r="O644" s="5"/>
      <c r="P644" s="98"/>
      <c r="Q644" s="98"/>
      <c r="R644" s="98"/>
      <c r="S644" s="98"/>
      <c r="T644" s="98"/>
      <c r="U644" s="98"/>
      <c r="V644" s="98"/>
      <c r="W644" s="98"/>
      <c r="X644" s="98"/>
      <c r="Y644" s="98"/>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5"/>
      <c r="CU644" s="5"/>
      <c r="CV644" s="5"/>
      <c r="CW644" s="5"/>
      <c r="CX644" s="6"/>
      <c r="CY644" s="6"/>
      <c r="CZ644" s="6"/>
      <c r="DA644" s="6"/>
    </row>
    <row r="645" spans="1:105" x14ac:dyDescent="0.25">
      <c r="A645" s="1"/>
      <c r="B645" s="5"/>
      <c r="C645" s="5"/>
      <c r="D645" s="5"/>
      <c r="E645" s="5"/>
      <c r="F645" s="17"/>
      <c r="G645" s="5"/>
      <c r="H645" s="16"/>
      <c r="I645" s="5"/>
      <c r="J645" s="5"/>
      <c r="K645" s="5"/>
      <c r="L645" s="5"/>
      <c r="M645" s="5"/>
      <c r="N645" s="5"/>
      <c r="O645" s="5"/>
      <c r="P645" s="98"/>
      <c r="Q645" s="98"/>
      <c r="R645" s="98"/>
      <c r="S645" s="98"/>
      <c r="T645" s="98"/>
      <c r="U645" s="98"/>
      <c r="V645" s="98"/>
      <c r="W645" s="98"/>
      <c r="X645" s="98"/>
      <c r="Y645" s="98"/>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5"/>
      <c r="CL645" s="5"/>
      <c r="CM645" s="5"/>
      <c r="CN645" s="5"/>
      <c r="CO645" s="5"/>
      <c r="CP645" s="5"/>
      <c r="CQ645" s="5"/>
      <c r="CR645" s="5"/>
      <c r="CS645" s="5"/>
      <c r="CT645" s="5"/>
      <c r="CU645" s="5"/>
      <c r="CV645" s="5"/>
      <c r="CW645" s="5"/>
      <c r="CX645" s="6"/>
      <c r="CY645" s="6"/>
      <c r="CZ645" s="6"/>
      <c r="DA645" s="6"/>
    </row>
    <row r="646" spans="1:105" x14ac:dyDescent="0.25">
      <c r="A646" s="1"/>
      <c r="B646" s="5"/>
      <c r="C646" s="5"/>
      <c r="D646" s="5"/>
      <c r="E646" s="5"/>
      <c r="F646" s="17"/>
      <c r="G646" s="5"/>
      <c r="H646" s="16"/>
      <c r="I646" s="5"/>
      <c r="J646" s="5"/>
      <c r="K646" s="5"/>
      <c r="L646" s="5"/>
      <c r="M646" s="5"/>
      <c r="N646" s="5"/>
      <c r="O646" s="5"/>
      <c r="P646" s="98"/>
      <c r="Q646" s="98"/>
      <c r="R646" s="98"/>
      <c r="S646" s="98"/>
      <c r="T646" s="98"/>
      <c r="U646" s="98"/>
      <c r="V646" s="98"/>
      <c r="W646" s="98"/>
      <c r="X646" s="98"/>
      <c r="Y646" s="98"/>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c r="CA646" s="5"/>
      <c r="CB646" s="5"/>
      <c r="CC646" s="5"/>
      <c r="CD646" s="5"/>
      <c r="CE646" s="5"/>
      <c r="CF646" s="5"/>
      <c r="CG646" s="5"/>
      <c r="CH646" s="5"/>
      <c r="CI646" s="5"/>
      <c r="CJ646" s="5"/>
      <c r="CK646" s="5"/>
      <c r="CL646" s="5"/>
      <c r="CM646" s="5"/>
      <c r="CN646" s="5"/>
      <c r="CO646" s="5"/>
      <c r="CP646" s="5"/>
      <c r="CQ646" s="5"/>
      <c r="CR646" s="5"/>
      <c r="CS646" s="5"/>
      <c r="CT646" s="5"/>
      <c r="CU646" s="5"/>
      <c r="CV646" s="5"/>
      <c r="CW646" s="5"/>
      <c r="CX646" s="6"/>
      <c r="CY646" s="6"/>
      <c r="CZ646" s="6"/>
      <c r="DA646" s="6"/>
    </row>
    <row r="647" spans="1:105" x14ac:dyDescent="0.25">
      <c r="A647" s="1"/>
      <c r="B647" s="5"/>
      <c r="C647" s="5"/>
      <c r="D647" s="5"/>
      <c r="E647" s="5"/>
      <c r="F647" s="17"/>
      <c r="G647" s="5"/>
      <c r="H647" s="16"/>
      <c r="I647" s="5"/>
      <c r="J647" s="5"/>
      <c r="K647" s="5"/>
      <c r="L647" s="5"/>
      <c r="M647" s="5"/>
      <c r="N647" s="5"/>
      <c r="O647" s="5"/>
      <c r="P647" s="98"/>
      <c r="Q647" s="98"/>
      <c r="R647" s="98"/>
      <c r="S647" s="98"/>
      <c r="T647" s="98"/>
      <c r="U647" s="98"/>
      <c r="V647" s="98"/>
      <c r="W647" s="98"/>
      <c r="X647" s="98"/>
      <c r="Y647" s="98"/>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c r="CA647" s="5"/>
      <c r="CB647" s="5"/>
      <c r="CC647" s="5"/>
      <c r="CD647" s="5"/>
      <c r="CE647" s="5"/>
      <c r="CF647" s="5"/>
      <c r="CG647" s="5"/>
      <c r="CH647" s="5"/>
      <c r="CI647" s="5"/>
      <c r="CJ647" s="5"/>
      <c r="CK647" s="5"/>
      <c r="CL647" s="5"/>
      <c r="CM647" s="5"/>
      <c r="CN647" s="5"/>
      <c r="CO647" s="5"/>
      <c r="CP647" s="5"/>
      <c r="CQ647" s="5"/>
      <c r="CR647" s="5"/>
      <c r="CS647" s="5"/>
      <c r="CT647" s="5"/>
      <c r="CU647" s="5"/>
      <c r="CV647" s="5"/>
      <c r="CW647" s="5"/>
      <c r="CX647" s="6"/>
      <c r="CY647" s="6"/>
      <c r="CZ647" s="6"/>
      <c r="DA647" s="6"/>
    </row>
    <row r="648" spans="1:105" x14ac:dyDescent="0.25">
      <c r="A648" s="1"/>
      <c r="B648" s="5"/>
      <c r="C648" s="5"/>
      <c r="D648" s="5"/>
      <c r="E648" s="5"/>
      <c r="F648" s="17"/>
      <c r="G648" s="5"/>
      <c r="H648" s="16"/>
      <c r="I648" s="5"/>
      <c r="J648" s="5"/>
      <c r="K648" s="5"/>
      <c r="L648" s="5"/>
      <c r="M648" s="5"/>
      <c r="N648" s="5"/>
      <c r="O648" s="5"/>
      <c r="P648" s="98"/>
      <c r="Q648" s="98"/>
      <c r="R648" s="98"/>
      <c r="S648" s="98"/>
      <c r="T648" s="98"/>
      <c r="U648" s="98"/>
      <c r="V648" s="98"/>
      <c r="W648" s="98"/>
      <c r="X648" s="98"/>
      <c r="Y648" s="98"/>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c r="CA648" s="5"/>
      <c r="CB648" s="5"/>
      <c r="CC648" s="5"/>
      <c r="CD648" s="5"/>
      <c r="CE648" s="5"/>
      <c r="CF648" s="5"/>
      <c r="CG648" s="5"/>
      <c r="CH648" s="5"/>
      <c r="CI648" s="5"/>
      <c r="CJ648" s="5"/>
      <c r="CK648" s="5"/>
      <c r="CL648" s="5"/>
      <c r="CM648" s="5"/>
      <c r="CN648" s="5"/>
      <c r="CO648" s="5"/>
      <c r="CP648" s="5"/>
      <c r="CQ648" s="5"/>
      <c r="CR648" s="5"/>
      <c r="CS648" s="5"/>
      <c r="CT648" s="5"/>
      <c r="CU648" s="5"/>
      <c r="CV648" s="5"/>
      <c r="CW648" s="5"/>
      <c r="CX648" s="6"/>
      <c r="CY648" s="6"/>
      <c r="CZ648" s="6"/>
      <c r="DA648" s="6"/>
    </row>
    <row r="649" spans="1:105" x14ac:dyDescent="0.25">
      <c r="A649" s="1"/>
      <c r="B649" s="5"/>
      <c r="C649" s="5"/>
      <c r="D649" s="5"/>
      <c r="E649" s="5"/>
      <c r="F649" s="17"/>
      <c r="G649" s="5"/>
      <c r="H649" s="16"/>
      <c r="I649" s="5"/>
      <c r="J649" s="5"/>
      <c r="K649" s="5"/>
      <c r="L649" s="5"/>
      <c r="M649" s="5"/>
      <c r="N649" s="5"/>
      <c r="O649" s="5"/>
      <c r="P649" s="98"/>
      <c r="Q649" s="98"/>
      <c r="R649" s="98"/>
      <c r="S649" s="98"/>
      <c r="T649" s="98"/>
      <c r="U649" s="98"/>
      <c r="V649" s="98"/>
      <c r="W649" s="98"/>
      <c r="X649" s="98"/>
      <c r="Y649" s="98"/>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5"/>
      <c r="CN649" s="5"/>
      <c r="CO649" s="5"/>
      <c r="CP649" s="5"/>
      <c r="CQ649" s="5"/>
      <c r="CR649" s="5"/>
      <c r="CS649" s="5"/>
      <c r="CT649" s="5"/>
      <c r="CU649" s="5"/>
      <c r="CV649" s="5"/>
      <c r="CW649" s="5"/>
      <c r="CX649" s="6"/>
      <c r="CY649" s="6"/>
      <c r="CZ649" s="6"/>
      <c r="DA649" s="6"/>
    </row>
    <row r="650" spans="1:105" x14ac:dyDescent="0.25">
      <c r="A650" s="1"/>
      <c r="B650" s="5"/>
      <c r="C650" s="5"/>
      <c r="D650" s="5"/>
      <c r="E650" s="5"/>
      <c r="F650" s="17"/>
      <c r="G650" s="5"/>
      <c r="H650" s="16"/>
      <c r="I650" s="5"/>
      <c r="J650" s="5"/>
      <c r="K650" s="5"/>
      <c r="L650" s="5"/>
      <c r="M650" s="5"/>
      <c r="N650" s="5"/>
      <c r="O650" s="5"/>
      <c r="P650" s="98"/>
      <c r="Q650" s="98"/>
      <c r="R650" s="98"/>
      <c r="S650" s="98"/>
      <c r="T650" s="98"/>
      <c r="U650" s="98"/>
      <c r="V650" s="98"/>
      <c r="W650" s="98"/>
      <c r="X650" s="98"/>
      <c r="Y650" s="98"/>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5"/>
      <c r="CN650" s="5"/>
      <c r="CO650" s="5"/>
      <c r="CP650" s="5"/>
      <c r="CQ650" s="5"/>
      <c r="CR650" s="5"/>
      <c r="CS650" s="5"/>
      <c r="CT650" s="5"/>
      <c r="CU650" s="5"/>
      <c r="CV650" s="5"/>
      <c r="CW650" s="5"/>
      <c r="CX650" s="6"/>
      <c r="CY650" s="6"/>
      <c r="CZ650" s="6"/>
      <c r="DA650" s="6"/>
    </row>
    <row r="651" spans="1:105" x14ac:dyDescent="0.25">
      <c r="A651" s="1"/>
      <c r="B651" s="5"/>
      <c r="C651" s="5"/>
      <c r="D651" s="5"/>
      <c r="E651" s="5"/>
      <c r="F651" s="17"/>
      <c r="G651" s="5"/>
      <c r="H651" s="16"/>
      <c r="I651" s="5"/>
      <c r="J651" s="5"/>
      <c r="K651" s="5"/>
      <c r="L651" s="5"/>
      <c r="M651" s="5"/>
      <c r="N651" s="5"/>
      <c r="O651" s="5"/>
      <c r="P651" s="98"/>
      <c r="Q651" s="98"/>
      <c r="R651" s="98"/>
      <c r="S651" s="98"/>
      <c r="T651" s="98"/>
      <c r="U651" s="98"/>
      <c r="V651" s="98"/>
      <c r="W651" s="98"/>
      <c r="X651" s="98"/>
      <c r="Y651" s="98"/>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5"/>
      <c r="CN651" s="5"/>
      <c r="CO651" s="5"/>
      <c r="CP651" s="5"/>
      <c r="CQ651" s="5"/>
      <c r="CR651" s="5"/>
      <c r="CS651" s="5"/>
      <c r="CT651" s="5"/>
      <c r="CU651" s="5"/>
      <c r="CV651" s="5"/>
      <c r="CW651" s="5"/>
      <c r="CX651" s="6"/>
      <c r="CY651" s="6"/>
      <c r="CZ651" s="6"/>
      <c r="DA651" s="6"/>
    </row>
    <row r="652" spans="1:105" x14ac:dyDescent="0.25">
      <c r="A652" s="1"/>
      <c r="B652" s="5"/>
      <c r="C652" s="5"/>
      <c r="D652" s="5"/>
      <c r="E652" s="5"/>
      <c r="F652" s="17"/>
      <c r="G652" s="5"/>
      <c r="H652" s="16"/>
      <c r="I652" s="5"/>
      <c r="J652" s="5"/>
      <c r="K652" s="5"/>
      <c r="L652" s="5"/>
      <c r="M652" s="5"/>
      <c r="N652" s="5"/>
      <c r="O652" s="5"/>
      <c r="P652" s="98"/>
      <c r="Q652" s="98"/>
      <c r="R652" s="98"/>
      <c r="S652" s="98"/>
      <c r="T652" s="98"/>
      <c r="U652" s="98"/>
      <c r="V652" s="98"/>
      <c r="W652" s="98"/>
      <c r="X652" s="98"/>
      <c r="Y652" s="98"/>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5"/>
      <c r="CN652" s="5"/>
      <c r="CO652" s="5"/>
      <c r="CP652" s="5"/>
      <c r="CQ652" s="5"/>
      <c r="CR652" s="5"/>
      <c r="CS652" s="5"/>
      <c r="CT652" s="5"/>
      <c r="CU652" s="5"/>
      <c r="CV652" s="5"/>
      <c r="CW652" s="5"/>
      <c r="CX652" s="6"/>
      <c r="CY652" s="6"/>
      <c r="CZ652" s="6"/>
      <c r="DA652" s="6"/>
    </row>
    <row r="653" spans="1:105" x14ac:dyDescent="0.25">
      <c r="A653" s="1"/>
      <c r="B653" s="5"/>
      <c r="C653" s="5"/>
      <c r="D653" s="5"/>
      <c r="E653" s="5"/>
      <c r="F653" s="17"/>
      <c r="G653" s="5"/>
      <c r="H653" s="16"/>
      <c r="I653" s="5"/>
      <c r="J653" s="5"/>
      <c r="K653" s="5"/>
      <c r="L653" s="5"/>
      <c r="M653" s="5"/>
      <c r="N653" s="5"/>
      <c r="O653" s="5"/>
      <c r="P653" s="98"/>
      <c r="Q653" s="98"/>
      <c r="R653" s="98"/>
      <c r="S653" s="98"/>
      <c r="T653" s="98"/>
      <c r="U653" s="98"/>
      <c r="V653" s="98"/>
      <c r="W653" s="98"/>
      <c r="X653" s="98"/>
      <c r="Y653" s="98"/>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5"/>
      <c r="CL653" s="5"/>
      <c r="CM653" s="5"/>
      <c r="CN653" s="5"/>
      <c r="CO653" s="5"/>
      <c r="CP653" s="5"/>
      <c r="CQ653" s="5"/>
      <c r="CR653" s="5"/>
      <c r="CS653" s="5"/>
      <c r="CT653" s="5"/>
      <c r="CU653" s="5"/>
      <c r="CV653" s="5"/>
      <c r="CW653" s="5"/>
      <c r="CX653" s="6"/>
      <c r="CY653" s="6"/>
      <c r="CZ653" s="6"/>
      <c r="DA653" s="6"/>
    </row>
    <row r="654" spans="1:105" x14ac:dyDescent="0.25">
      <c r="A654" s="1"/>
      <c r="B654" s="5"/>
      <c r="C654" s="5"/>
      <c r="D654" s="5"/>
      <c r="E654" s="5"/>
      <c r="F654" s="17"/>
      <c r="G654" s="5"/>
      <c r="H654" s="16"/>
      <c r="I654" s="5"/>
      <c r="J654" s="5"/>
      <c r="K654" s="5"/>
      <c r="L654" s="5"/>
      <c r="M654" s="5"/>
      <c r="N654" s="5"/>
      <c r="O654" s="5"/>
      <c r="P654" s="98"/>
      <c r="Q654" s="98"/>
      <c r="R654" s="98"/>
      <c r="S654" s="98"/>
      <c r="T654" s="98"/>
      <c r="U654" s="98"/>
      <c r="V654" s="98"/>
      <c r="W654" s="98"/>
      <c r="X654" s="98"/>
      <c r="Y654" s="98"/>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5"/>
      <c r="CL654" s="5"/>
      <c r="CM654" s="5"/>
      <c r="CN654" s="5"/>
      <c r="CO654" s="5"/>
      <c r="CP654" s="5"/>
      <c r="CQ654" s="5"/>
      <c r="CR654" s="5"/>
      <c r="CS654" s="5"/>
      <c r="CT654" s="5"/>
      <c r="CU654" s="5"/>
      <c r="CV654" s="5"/>
      <c r="CW654" s="5"/>
      <c r="CX654" s="6"/>
      <c r="CY654" s="6"/>
      <c r="CZ654" s="6"/>
      <c r="DA654" s="6"/>
    </row>
    <row r="655" spans="1:105" x14ac:dyDescent="0.25">
      <c r="A655" s="1"/>
      <c r="B655" s="5"/>
      <c r="C655" s="5"/>
      <c r="D655" s="5"/>
      <c r="E655" s="5"/>
      <c r="F655" s="17"/>
      <c r="G655" s="5"/>
      <c r="H655" s="16"/>
      <c r="I655" s="5"/>
      <c r="J655" s="5"/>
      <c r="K655" s="5"/>
      <c r="L655" s="5"/>
      <c r="M655" s="5"/>
      <c r="N655" s="5"/>
      <c r="O655" s="5"/>
      <c r="P655" s="98"/>
      <c r="Q655" s="98"/>
      <c r="R655" s="98"/>
      <c r="S655" s="98"/>
      <c r="T655" s="98"/>
      <c r="U655" s="98"/>
      <c r="V655" s="98"/>
      <c r="W655" s="98"/>
      <c r="X655" s="98"/>
      <c r="Y655" s="98"/>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6"/>
      <c r="CY655" s="6"/>
      <c r="CZ655" s="6"/>
      <c r="DA655" s="6"/>
    </row>
    <row r="656" spans="1:105" x14ac:dyDescent="0.25">
      <c r="A656" s="1"/>
      <c r="B656" s="5"/>
      <c r="C656" s="5"/>
      <c r="D656" s="5"/>
      <c r="E656" s="5"/>
      <c r="F656" s="17"/>
      <c r="G656" s="5"/>
      <c r="H656" s="16"/>
      <c r="I656" s="5"/>
      <c r="J656" s="5"/>
      <c r="K656" s="5"/>
      <c r="L656" s="5"/>
      <c r="M656" s="5"/>
      <c r="N656" s="5"/>
      <c r="O656" s="5"/>
      <c r="P656" s="98"/>
      <c r="Q656" s="98"/>
      <c r="R656" s="98"/>
      <c r="S656" s="98"/>
      <c r="T656" s="98"/>
      <c r="U656" s="98"/>
      <c r="V656" s="98"/>
      <c r="W656" s="98"/>
      <c r="X656" s="98"/>
      <c r="Y656" s="98"/>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6"/>
      <c r="CY656" s="6"/>
      <c r="CZ656" s="6"/>
      <c r="DA656" s="6"/>
    </row>
    <row r="657" spans="1:105" x14ac:dyDescent="0.25">
      <c r="A657" s="1"/>
      <c r="B657" s="5"/>
      <c r="C657" s="5"/>
      <c r="D657" s="5"/>
      <c r="E657" s="5"/>
      <c r="F657" s="17"/>
      <c r="G657" s="5"/>
      <c r="H657" s="16"/>
      <c r="I657" s="5"/>
      <c r="J657" s="5"/>
      <c r="K657" s="5"/>
      <c r="L657" s="5"/>
      <c r="M657" s="5"/>
      <c r="N657" s="5"/>
      <c r="O657" s="5"/>
      <c r="P657" s="98"/>
      <c r="Q657" s="98"/>
      <c r="R657" s="98"/>
      <c r="S657" s="98"/>
      <c r="T657" s="98"/>
      <c r="U657" s="98"/>
      <c r="V657" s="98"/>
      <c r="W657" s="98"/>
      <c r="X657" s="98"/>
      <c r="Y657" s="98"/>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c r="CV657" s="5"/>
      <c r="CW657" s="5"/>
      <c r="CX657" s="6"/>
      <c r="CY657" s="6"/>
      <c r="CZ657" s="6"/>
      <c r="DA657" s="6"/>
    </row>
    <row r="658" spans="1:105" x14ac:dyDescent="0.25">
      <c r="A658" s="1"/>
      <c r="B658" s="5"/>
      <c r="C658" s="5"/>
      <c r="D658" s="5"/>
      <c r="E658" s="5"/>
      <c r="F658" s="17"/>
      <c r="G658" s="5"/>
      <c r="H658" s="16"/>
      <c r="I658" s="5"/>
      <c r="J658" s="5"/>
      <c r="K658" s="5"/>
      <c r="L658" s="5"/>
      <c r="M658" s="5"/>
      <c r="N658" s="5"/>
      <c r="O658" s="5"/>
      <c r="P658" s="98"/>
      <c r="Q658" s="98"/>
      <c r="R658" s="98"/>
      <c r="S658" s="98"/>
      <c r="T658" s="98"/>
      <c r="U658" s="98"/>
      <c r="V658" s="98"/>
      <c r="W658" s="98"/>
      <c r="X658" s="98"/>
      <c r="Y658" s="98"/>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6"/>
      <c r="CY658" s="6"/>
      <c r="CZ658" s="6"/>
      <c r="DA658" s="6"/>
    </row>
    <row r="659" spans="1:105" x14ac:dyDescent="0.25">
      <c r="A659" s="1"/>
      <c r="B659" s="5"/>
      <c r="C659" s="5"/>
      <c r="D659" s="5"/>
      <c r="E659" s="5"/>
      <c r="F659" s="17"/>
      <c r="G659" s="5"/>
      <c r="H659" s="16"/>
      <c r="I659" s="5"/>
      <c r="J659" s="5"/>
      <c r="K659" s="5"/>
      <c r="L659" s="5"/>
      <c r="M659" s="5"/>
      <c r="N659" s="5"/>
      <c r="O659" s="5"/>
      <c r="P659" s="98"/>
      <c r="Q659" s="98"/>
      <c r="R659" s="98"/>
      <c r="S659" s="98"/>
      <c r="T659" s="98"/>
      <c r="U659" s="98"/>
      <c r="V659" s="98"/>
      <c r="W659" s="98"/>
      <c r="X659" s="98"/>
      <c r="Y659" s="98"/>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5"/>
      <c r="CU659" s="5"/>
      <c r="CV659" s="5"/>
      <c r="CW659" s="5"/>
      <c r="CX659" s="6"/>
      <c r="CY659" s="6"/>
      <c r="CZ659" s="6"/>
      <c r="DA659" s="6"/>
    </row>
    <row r="660" spans="1:105" x14ac:dyDescent="0.25">
      <c r="A660" s="1"/>
      <c r="B660" s="5"/>
      <c r="C660" s="5"/>
      <c r="D660" s="5"/>
      <c r="E660" s="5"/>
      <c r="F660" s="17"/>
      <c r="G660" s="5"/>
      <c r="H660" s="16"/>
      <c r="I660" s="5"/>
      <c r="J660" s="5"/>
      <c r="K660" s="5"/>
      <c r="L660" s="5"/>
      <c r="M660" s="5"/>
      <c r="N660" s="5"/>
      <c r="O660" s="5"/>
      <c r="P660" s="98"/>
      <c r="Q660" s="98"/>
      <c r="R660" s="98"/>
      <c r="S660" s="98"/>
      <c r="T660" s="98"/>
      <c r="U660" s="98"/>
      <c r="V660" s="98"/>
      <c r="W660" s="98"/>
      <c r="X660" s="98"/>
      <c r="Y660" s="98"/>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5"/>
      <c r="CU660" s="5"/>
      <c r="CV660" s="5"/>
      <c r="CW660" s="5"/>
      <c r="CX660" s="6"/>
      <c r="CY660" s="6"/>
      <c r="CZ660" s="6"/>
      <c r="DA660" s="6"/>
    </row>
    <row r="661" spans="1:105" x14ac:dyDescent="0.25">
      <c r="A661" s="1"/>
      <c r="B661" s="5"/>
      <c r="C661" s="5"/>
      <c r="D661" s="5"/>
      <c r="E661" s="5"/>
      <c r="F661" s="17"/>
      <c r="G661" s="5"/>
      <c r="H661" s="16"/>
      <c r="I661" s="5"/>
      <c r="J661" s="5"/>
      <c r="K661" s="5"/>
      <c r="L661" s="5"/>
      <c r="M661" s="5"/>
      <c r="N661" s="5"/>
      <c r="O661" s="5"/>
      <c r="P661" s="98"/>
      <c r="Q661" s="98"/>
      <c r="R661" s="98"/>
      <c r="S661" s="98"/>
      <c r="T661" s="98"/>
      <c r="U661" s="98"/>
      <c r="V661" s="98"/>
      <c r="W661" s="98"/>
      <c r="X661" s="98"/>
      <c r="Y661" s="98"/>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c r="CV661" s="5"/>
      <c r="CW661" s="5"/>
      <c r="CX661" s="6"/>
      <c r="CY661" s="6"/>
      <c r="CZ661" s="6"/>
      <c r="DA661" s="6"/>
    </row>
    <row r="662" spans="1:105" x14ac:dyDescent="0.25">
      <c r="A662" s="1"/>
      <c r="B662" s="5"/>
      <c r="C662" s="5"/>
      <c r="D662" s="5"/>
      <c r="E662" s="5"/>
      <c r="F662" s="17"/>
      <c r="G662" s="5"/>
      <c r="H662" s="16"/>
      <c r="I662" s="5"/>
      <c r="J662" s="5"/>
      <c r="K662" s="5"/>
      <c r="L662" s="5"/>
      <c r="M662" s="5"/>
      <c r="N662" s="5"/>
      <c r="O662" s="5"/>
      <c r="P662" s="98"/>
      <c r="Q662" s="98"/>
      <c r="R662" s="98"/>
      <c r="S662" s="98"/>
      <c r="T662" s="98"/>
      <c r="U662" s="98"/>
      <c r="V662" s="98"/>
      <c r="W662" s="98"/>
      <c r="X662" s="98"/>
      <c r="Y662" s="98"/>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5"/>
      <c r="CN662" s="5"/>
      <c r="CO662" s="5"/>
      <c r="CP662" s="5"/>
      <c r="CQ662" s="5"/>
      <c r="CR662" s="5"/>
      <c r="CS662" s="5"/>
      <c r="CT662" s="5"/>
      <c r="CU662" s="5"/>
      <c r="CV662" s="5"/>
      <c r="CW662" s="5"/>
      <c r="CX662" s="6"/>
      <c r="CY662" s="6"/>
      <c r="CZ662" s="6"/>
      <c r="DA662" s="6"/>
    </row>
    <row r="663" spans="1:105" x14ac:dyDescent="0.25">
      <c r="A663" s="1"/>
      <c r="B663" s="5"/>
      <c r="C663" s="5"/>
      <c r="D663" s="5"/>
      <c r="E663" s="5"/>
      <c r="F663" s="17"/>
      <c r="G663" s="5"/>
      <c r="H663" s="16"/>
      <c r="I663" s="5"/>
      <c r="J663" s="5"/>
      <c r="K663" s="5"/>
      <c r="L663" s="5"/>
      <c r="M663" s="5"/>
      <c r="N663" s="5"/>
      <c r="O663" s="5"/>
      <c r="P663" s="98"/>
      <c r="Q663" s="98"/>
      <c r="R663" s="98"/>
      <c r="S663" s="98"/>
      <c r="T663" s="98"/>
      <c r="U663" s="98"/>
      <c r="V663" s="98"/>
      <c r="W663" s="98"/>
      <c r="X663" s="98"/>
      <c r="Y663" s="98"/>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5"/>
      <c r="CN663" s="5"/>
      <c r="CO663" s="5"/>
      <c r="CP663" s="5"/>
      <c r="CQ663" s="5"/>
      <c r="CR663" s="5"/>
      <c r="CS663" s="5"/>
      <c r="CT663" s="5"/>
      <c r="CU663" s="5"/>
      <c r="CV663" s="5"/>
      <c r="CW663" s="5"/>
      <c r="CX663" s="6"/>
      <c r="CY663" s="6"/>
      <c r="CZ663" s="6"/>
      <c r="DA663" s="6"/>
    </row>
    <row r="664" spans="1:105" x14ac:dyDescent="0.25">
      <c r="A664" s="1"/>
      <c r="B664" s="5"/>
      <c r="C664" s="5"/>
      <c r="D664" s="5"/>
      <c r="E664" s="5"/>
      <c r="F664" s="17"/>
      <c r="G664" s="5"/>
      <c r="H664" s="16"/>
      <c r="I664" s="5"/>
      <c r="J664" s="5"/>
      <c r="K664" s="5"/>
      <c r="L664" s="5"/>
      <c r="M664" s="5"/>
      <c r="N664" s="5"/>
      <c r="O664" s="5"/>
      <c r="P664" s="98"/>
      <c r="Q664" s="98"/>
      <c r="R664" s="98"/>
      <c r="S664" s="98"/>
      <c r="T664" s="98"/>
      <c r="U664" s="98"/>
      <c r="V664" s="98"/>
      <c r="W664" s="98"/>
      <c r="X664" s="98"/>
      <c r="Y664" s="98"/>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c r="CV664" s="5"/>
      <c r="CW664" s="5"/>
      <c r="CX664" s="6"/>
      <c r="CY664" s="6"/>
      <c r="CZ664" s="6"/>
      <c r="DA664" s="6"/>
    </row>
    <row r="665" spans="1:105" x14ac:dyDescent="0.25">
      <c r="A665" s="1"/>
      <c r="B665" s="5"/>
      <c r="C665" s="5"/>
      <c r="D665" s="5"/>
      <c r="E665" s="5"/>
      <c r="F665" s="17"/>
      <c r="G665" s="5"/>
      <c r="H665" s="16"/>
      <c r="I665" s="5"/>
      <c r="J665" s="5"/>
      <c r="K665" s="5"/>
      <c r="L665" s="5"/>
      <c r="M665" s="5"/>
      <c r="N665" s="5"/>
      <c r="O665" s="5"/>
      <c r="P665" s="98"/>
      <c r="Q665" s="98"/>
      <c r="R665" s="98"/>
      <c r="S665" s="98"/>
      <c r="T665" s="98"/>
      <c r="U665" s="98"/>
      <c r="V665" s="98"/>
      <c r="W665" s="98"/>
      <c r="X665" s="98"/>
      <c r="Y665" s="98"/>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c r="CV665" s="5"/>
      <c r="CW665" s="5"/>
      <c r="CX665" s="6"/>
      <c r="CY665" s="6"/>
      <c r="CZ665" s="6"/>
      <c r="DA665" s="6"/>
    </row>
    <row r="666" spans="1:105" x14ac:dyDescent="0.25">
      <c r="A666" s="1"/>
      <c r="B666" s="5"/>
      <c r="C666" s="5"/>
      <c r="D666" s="5"/>
      <c r="E666" s="5"/>
      <c r="F666" s="17"/>
      <c r="G666" s="5"/>
      <c r="H666" s="16"/>
      <c r="I666" s="5"/>
      <c r="J666" s="5"/>
      <c r="K666" s="5"/>
      <c r="L666" s="5"/>
      <c r="M666" s="5"/>
      <c r="N666" s="5"/>
      <c r="O666" s="5"/>
      <c r="P666" s="98"/>
      <c r="Q666" s="98"/>
      <c r="R666" s="98"/>
      <c r="S666" s="98"/>
      <c r="T666" s="98"/>
      <c r="U666" s="98"/>
      <c r="V666" s="98"/>
      <c r="W666" s="98"/>
      <c r="X666" s="98"/>
      <c r="Y666" s="98"/>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5"/>
      <c r="CU666" s="5"/>
      <c r="CV666" s="5"/>
      <c r="CW666" s="5"/>
      <c r="CX666" s="6"/>
      <c r="CY666" s="6"/>
      <c r="CZ666" s="6"/>
      <c r="DA666" s="6"/>
    </row>
    <row r="667" spans="1:105" x14ac:dyDescent="0.25">
      <c r="A667" s="1"/>
      <c r="B667" s="5"/>
      <c r="C667" s="5"/>
      <c r="D667" s="5"/>
      <c r="E667" s="5"/>
      <c r="F667" s="17"/>
      <c r="G667" s="5"/>
      <c r="H667" s="16"/>
      <c r="I667" s="5"/>
      <c r="J667" s="5"/>
      <c r="K667" s="5"/>
      <c r="L667" s="5"/>
      <c r="M667" s="5"/>
      <c r="N667" s="5"/>
      <c r="O667" s="5"/>
      <c r="P667" s="98"/>
      <c r="Q667" s="98"/>
      <c r="R667" s="98"/>
      <c r="S667" s="98"/>
      <c r="T667" s="98"/>
      <c r="U667" s="98"/>
      <c r="V667" s="98"/>
      <c r="W667" s="98"/>
      <c r="X667" s="98"/>
      <c r="Y667" s="98"/>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5"/>
      <c r="CU667" s="5"/>
      <c r="CV667" s="5"/>
      <c r="CW667" s="5"/>
      <c r="CX667" s="6"/>
      <c r="CY667" s="6"/>
      <c r="CZ667" s="6"/>
      <c r="DA667" s="6"/>
    </row>
    <row r="668" spans="1:105" x14ac:dyDescent="0.25">
      <c r="A668" s="1"/>
      <c r="B668" s="5"/>
      <c r="C668" s="5"/>
      <c r="D668" s="5"/>
      <c r="E668" s="5"/>
      <c r="F668" s="17"/>
      <c r="G668" s="5"/>
      <c r="H668" s="16"/>
      <c r="I668" s="5"/>
      <c r="J668" s="5"/>
      <c r="K668" s="5"/>
      <c r="L668" s="5"/>
      <c r="M668" s="5"/>
      <c r="N668" s="5"/>
      <c r="O668" s="5"/>
      <c r="P668" s="98"/>
      <c r="Q668" s="98"/>
      <c r="R668" s="98"/>
      <c r="S668" s="98"/>
      <c r="T668" s="98"/>
      <c r="U668" s="98"/>
      <c r="V668" s="98"/>
      <c r="W668" s="98"/>
      <c r="X668" s="98"/>
      <c r="Y668" s="98"/>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6"/>
      <c r="CY668" s="6"/>
      <c r="CZ668" s="6"/>
      <c r="DA668" s="6"/>
    </row>
    <row r="669" spans="1:105" x14ac:dyDescent="0.25">
      <c r="A669" s="1"/>
      <c r="B669" s="5"/>
      <c r="C669" s="5"/>
      <c r="D669" s="5"/>
      <c r="E669" s="5"/>
      <c r="F669" s="17"/>
      <c r="G669" s="5"/>
      <c r="H669" s="16"/>
      <c r="I669" s="5"/>
      <c r="J669" s="5"/>
      <c r="K669" s="5"/>
      <c r="L669" s="5"/>
      <c r="M669" s="5"/>
      <c r="N669" s="5"/>
      <c r="O669" s="5"/>
      <c r="P669" s="98"/>
      <c r="Q669" s="98"/>
      <c r="R669" s="98"/>
      <c r="S669" s="98"/>
      <c r="T669" s="98"/>
      <c r="U669" s="98"/>
      <c r="V669" s="98"/>
      <c r="W669" s="98"/>
      <c r="X669" s="98"/>
      <c r="Y669" s="98"/>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6"/>
      <c r="CY669" s="6"/>
      <c r="CZ669" s="6"/>
      <c r="DA669" s="6"/>
    </row>
    <row r="670" spans="1:105" x14ac:dyDescent="0.25">
      <c r="A670" s="1"/>
      <c r="B670" s="5"/>
      <c r="C670" s="5"/>
      <c r="D670" s="5"/>
      <c r="E670" s="5"/>
      <c r="F670" s="17"/>
      <c r="G670" s="5"/>
      <c r="H670" s="16"/>
      <c r="I670" s="5"/>
      <c r="J670" s="5"/>
      <c r="K670" s="5"/>
      <c r="L670" s="5"/>
      <c r="M670" s="5"/>
      <c r="N670" s="5"/>
      <c r="O670" s="5"/>
      <c r="P670" s="98"/>
      <c r="Q670" s="98"/>
      <c r="R670" s="98"/>
      <c r="S670" s="98"/>
      <c r="T670" s="98"/>
      <c r="U670" s="98"/>
      <c r="V670" s="98"/>
      <c r="W670" s="98"/>
      <c r="X670" s="98"/>
      <c r="Y670" s="98"/>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c r="CV670" s="5"/>
      <c r="CW670" s="5"/>
      <c r="CX670" s="6"/>
      <c r="CY670" s="6"/>
      <c r="CZ670" s="6"/>
      <c r="DA670" s="6"/>
    </row>
    <row r="671" spans="1:105" x14ac:dyDescent="0.25">
      <c r="A671" s="1"/>
      <c r="B671" s="5"/>
      <c r="C671" s="5"/>
      <c r="D671" s="5"/>
      <c r="E671" s="5"/>
      <c r="F671" s="17"/>
      <c r="G671" s="5"/>
      <c r="H671" s="16"/>
      <c r="I671" s="5"/>
      <c r="J671" s="5"/>
      <c r="K671" s="5"/>
      <c r="L671" s="5"/>
      <c r="M671" s="5"/>
      <c r="N671" s="5"/>
      <c r="O671" s="5"/>
      <c r="P671" s="98"/>
      <c r="Q671" s="98"/>
      <c r="R671" s="98"/>
      <c r="S671" s="98"/>
      <c r="T671" s="98"/>
      <c r="U671" s="98"/>
      <c r="V671" s="98"/>
      <c r="W671" s="98"/>
      <c r="X671" s="98"/>
      <c r="Y671" s="98"/>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6"/>
      <c r="CY671" s="6"/>
      <c r="CZ671" s="6"/>
      <c r="DA671" s="6"/>
    </row>
    <row r="672" spans="1:105" x14ac:dyDescent="0.25">
      <c r="A672" s="1"/>
      <c r="B672" s="5"/>
      <c r="C672" s="5"/>
      <c r="D672" s="5"/>
      <c r="E672" s="5"/>
      <c r="F672" s="17"/>
      <c r="G672" s="5"/>
      <c r="H672" s="16"/>
      <c r="I672" s="5"/>
      <c r="J672" s="5"/>
      <c r="K672" s="5"/>
      <c r="L672" s="5"/>
      <c r="M672" s="5"/>
      <c r="N672" s="5"/>
      <c r="O672" s="5"/>
      <c r="P672" s="98"/>
      <c r="Q672" s="98"/>
      <c r="R672" s="98"/>
      <c r="S672" s="98"/>
      <c r="T672" s="98"/>
      <c r="U672" s="98"/>
      <c r="V672" s="98"/>
      <c r="W672" s="98"/>
      <c r="X672" s="98"/>
      <c r="Y672" s="98"/>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6"/>
      <c r="CY672" s="6"/>
      <c r="CZ672" s="6"/>
      <c r="DA672" s="6"/>
    </row>
    <row r="673" spans="1:105" x14ac:dyDescent="0.25">
      <c r="A673" s="1"/>
      <c r="B673" s="5"/>
      <c r="C673" s="5"/>
      <c r="D673" s="5"/>
      <c r="E673" s="5"/>
      <c r="F673" s="17"/>
      <c r="G673" s="5"/>
      <c r="H673" s="16"/>
      <c r="I673" s="5"/>
      <c r="J673" s="5"/>
      <c r="K673" s="5"/>
      <c r="L673" s="5"/>
      <c r="M673" s="5"/>
      <c r="N673" s="5"/>
      <c r="O673" s="5"/>
      <c r="P673" s="98"/>
      <c r="Q673" s="98"/>
      <c r="R673" s="98"/>
      <c r="S673" s="98"/>
      <c r="T673" s="98"/>
      <c r="U673" s="98"/>
      <c r="V673" s="98"/>
      <c r="W673" s="98"/>
      <c r="X673" s="98"/>
      <c r="Y673" s="98"/>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c r="CB673" s="5"/>
      <c r="CC673" s="5"/>
      <c r="CD673" s="5"/>
      <c r="CE673" s="5"/>
      <c r="CF673" s="5"/>
      <c r="CG673" s="5"/>
      <c r="CH673" s="5"/>
      <c r="CI673" s="5"/>
      <c r="CJ673" s="5"/>
      <c r="CK673" s="5"/>
      <c r="CL673" s="5"/>
      <c r="CM673" s="5"/>
      <c r="CN673" s="5"/>
      <c r="CO673" s="5"/>
      <c r="CP673" s="5"/>
      <c r="CQ673" s="5"/>
      <c r="CR673" s="5"/>
      <c r="CS673" s="5"/>
      <c r="CT673" s="5"/>
      <c r="CU673" s="5"/>
      <c r="CV673" s="5"/>
      <c r="CW673" s="5"/>
      <c r="CX673" s="6"/>
      <c r="CY673" s="6"/>
      <c r="CZ673" s="6"/>
      <c r="DA673" s="6"/>
    </row>
    <row r="674" spans="1:105" x14ac:dyDescent="0.25">
      <c r="A674" s="1"/>
      <c r="B674" s="5"/>
      <c r="C674" s="5"/>
      <c r="D674" s="5"/>
      <c r="E674" s="5"/>
      <c r="F674" s="17"/>
      <c r="G674" s="5"/>
      <c r="H674" s="16"/>
      <c r="I674" s="5"/>
      <c r="J674" s="5"/>
      <c r="K674" s="5"/>
      <c r="L674" s="5"/>
      <c r="M674" s="5"/>
      <c r="N674" s="5"/>
      <c r="O674" s="5"/>
      <c r="P674" s="98"/>
      <c r="Q674" s="98"/>
      <c r="R674" s="98"/>
      <c r="S674" s="98"/>
      <c r="T674" s="98"/>
      <c r="U674" s="98"/>
      <c r="V674" s="98"/>
      <c r="W674" s="98"/>
      <c r="X674" s="98"/>
      <c r="Y674" s="98"/>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c r="BX674" s="5"/>
      <c r="BY674" s="5"/>
      <c r="BZ674" s="5"/>
      <c r="CA674" s="5"/>
      <c r="CB674" s="5"/>
      <c r="CC674" s="5"/>
      <c r="CD674" s="5"/>
      <c r="CE674" s="5"/>
      <c r="CF674" s="5"/>
      <c r="CG674" s="5"/>
      <c r="CH674" s="5"/>
      <c r="CI674" s="5"/>
      <c r="CJ674" s="5"/>
      <c r="CK674" s="5"/>
      <c r="CL674" s="5"/>
      <c r="CM674" s="5"/>
      <c r="CN674" s="5"/>
      <c r="CO674" s="5"/>
      <c r="CP674" s="5"/>
      <c r="CQ674" s="5"/>
      <c r="CR674" s="5"/>
      <c r="CS674" s="5"/>
      <c r="CT674" s="5"/>
      <c r="CU674" s="5"/>
      <c r="CV674" s="5"/>
      <c r="CW674" s="5"/>
      <c r="CX674" s="6"/>
      <c r="CY674" s="6"/>
      <c r="CZ674" s="6"/>
      <c r="DA674" s="6"/>
    </row>
    <row r="675" spans="1:105" x14ac:dyDescent="0.25">
      <c r="A675" s="1"/>
      <c r="B675" s="5"/>
      <c r="C675" s="5"/>
      <c r="D675" s="5"/>
      <c r="E675" s="5"/>
      <c r="F675" s="17"/>
      <c r="G675" s="5"/>
      <c r="H675" s="16"/>
      <c r="I675" s="5"/>
      <c r="J675" s="5"/>
      <c r="K675" s="5"/>
      <c r="L675" s="5"/>
      <c r="M675" s="5"/>
      <c r="N675" s="5"/>
      <c r="O675" s="5"/>
      <c r="P675" s="98"/>
      <c r="Q675" s="98"/>
      <c r="R675" s="98"/>
      <c r="S675" s="98"/>
      <c r="T675" s="98"/>
      <c r="U675" s="98"/>
      <c r="V675" s="98"/>
      <c r="W675" s="98"/>
      <c r="X675" s="98"/>
      <c r="Y675" s="98"/>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6"/>
      <c r="CY675" s="6"/>
      <c r="CZ675" s="6"/>
      <c r="DA675" s="6"/>
    </row>
    <row r="676" spans="1:105" x14ac:dyDescent="0.25">
      <c r="A676" s="1"/>
      <c r="B676" s="5"/>
      <c r="C676" s="5"/>
      <c r="D676" s="5"/>
      <c r="E676" s="5"/>
      <c r="F676" s="17"/>
      <c r="G676" s="5"/>
      <c r="H676" s="16"/>
      <c r="I676" s="5"/>
      <c r="J676" s="5"/>
      <c r="K676" s="5"/>
      <c r="L676" s="5"/>
      <c r="M676" s="5"/>
      <c r="N676" s="5"/>
      <c r="O676" s="5"/>
      <c r="P676" s="98"/>
      <c r="Q676" s="98"/>
      <c r="R676" s="98"/>
      <c r="S676" s="98"/>
      <c r="T676" s="98"/>
      <c r="U676" s="98"/>
      <c r="V676" s="98"/>
      <c r="W676" s="98"/>
      <c r="X676" s="98"/>
      <c r="Y676" s="98"/>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5"/>
      <c r="CU676" s="5"/>
      <c r="CV676" s="5"/>
      <c r="CW676" s="5"/>
      <c r="CX676" s="6"/>
      <c r="CY676" s="6"/>
      <c r="CZ676" s="6"/>
      <c r="DA676" s="6"/>
    </row>
    <row r="677" spans="1:105" x14ac:dyDescent="0.25">
      <c r="A677" s="1"/>
      <c r="B677" s="5"/>
      <c r="C677" s="5"/>
      <c r="D677" s="5"/>
      <c r="E677" s="5"/>
      <c r="F677" s="17"/>
      <c r="G677" s="5"/>
      <c r="H677" s="16"/>
      <c r="I677" s="5"/>
      <c r="J677" s="5"/>
      <c r="K677" s="5"/>
      <c r="L677" s="5"/>
      <c r="M677" s="5"/>
      <c r="N677" s="5"/>
      <c r="O677" s="5"/>
      <c r="P677" s="98"/>
      <c r="Q677" s="98"/>
      <c r="R677" s="98"/>
      <c r="S677" s="98"/>
      <c r="T677" s="98"/>
      <c r="U677" s="98"/>
      <c r="V677" s="98"/>
      <c r="W677" s="98"/>
      <c r="X677" s="98"/>
      <c r="Y677" s="98"/>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c r="BX677" s="5"/>
      <c r="BY677" s="5"/>
      <c r="BZ677" s="5"/>
      <c r="CA677" s="5"/>
      <c r="CB677" s="5"/>
      <c r="CC677" s="5"/>
      <c r="CD677" s="5"/>
      <c r="CE677" s="5"/>
      <c r="CF677" s="5"/>
      <c r="CG677" s="5"/>
      <c r="CH677" s="5"/>
      <c r="CI677" s="5"/>
      <c r="CJ677" s="5"/>
      <c r="CK677" s="5"/>
      <c r="CL677" s="5"/>
      <c r="CM677" s="5"/>
      <c r="CN677" s="5"/>
      <c r="CO677" s="5"/>
      <c r="CP677" s="5"/>
      <c r="CQ677" s="5"/>
      <c r="CR677" s="5"/>
      <c r="CS677" s="5"/>
      <c r="CT677" s="5"/>
      <c r="CU677" s="5"/>
      <c r="CV677" s="5"/>
      <c r="CW677" s="5"/>
      <c r="CX677" s="6"/>
      <c r="CY677" s="6"/>
      <c r="CZ677" s="6"/>
      <c r="DA677" s="6"/>
    </row>
    <row r="678" spans="1:105" x14ac:dyDescent="0.25">
      <c r="A678" s="1"/>
      <c r="B678" s="5"/>
      <c r="C678" s="5"/>
      <c r="D678" s="5"/>
      <c r="E678" s="5"/>
      <c r="F678" s="17"/>
      <c r="G678" s="5"/>
      <c r="H678" s="16"/>
      <c r="I678" s="5"/>
      <c r="J678" s="5"/>
      <c r="K678" s="5"/>
      <c r="L678" s="5"/>
      <c r="M678" s="5"/>
      <c r="N678" s="5"/>
      <c r="O678" s="5"/>
      <c r="P678" s="98"/>
      <c r="Q678" s="98"/>
      <c r="R678" s="98"/>
      <c r="S678" s="98"/>
      <c r="T678" s="98"/>
      <c r="U678" s="98"/>
      <c r="V678" s="98"/>
      <c r="W678" s="98"/>
      <c r="X678" s="98"/>
      <c r="Y678" s="98"/>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6"/>
      <c r="CY678" s="6"/>
      <c r="CZ678" s="6"/>
      <c r="DA678" s="6"/>
    </row>
    <row r="679" spans="1:105" x14ac:dyDescent="0.25">
      <c r="A679" s="1"/>
      <c r="B679" s="5"/>
      <c r="C679" s="5"/>
      <c r="D679" s="5"/>
      <c r="E679" s="5"/>
      <c r="F679" s="17"/>
      <c r="G679" s="5"/>
      <c r="H679" s="16"/>
      <c r="I679" s="5"/>
      <c r="J679" s="5"/>
      <c r="K679" s="5"/>
      <c r="L679" s="5"/>
      <c r="M679" s="5"/>
      <c r="N679" s="5"/>
      <c r="O679" s="5"/>
      <c r="P679" s="98"/>
      <c r="Q679" s="98"/>
      <c r="R679" s="98"/>
      <c r="S679" s="98"/>
      <c r="T679" s="98"/>
      <c r="U679" s="98"/>
      <c r="V679" s="98"/>
      <c r="W679" s="98"/>
      <c r="X679" s="98"/>
      <c r="Y679" s="98"/>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6"/>
      <c r="CY679" s="6"/>
      <c r="CZ679" s="6"/>
      <c r="DA679" s="6"/>
    </row>
    <row r="680" spans="1:105" x14ac:dyDescent="0.25">
      <c r="A680" s="1"/>
      <c r="B680" s="5"/>
      <c r="C680" s="5"/>
      <c r="D680" s="5"/>
      <c r="E680" s="5"/>
      <c r="F680" s="17"/>
      <c r="G680" s="5"/>
      <c r="H680" s="16"/>
      <c r="I680" s="5"/>
      <c r="J680" s="5"/>
      <c r="K680" s="5"/>
      <c r="L680" s="5"/>
      <c r="M680" s="5"/>
      <c r="N680" s="5"/>
      <c r="O680" s="5"/>
      <c r="P680" s="98"/>
      <c r="Q680" s="98"/>
      <c r="R680" s="98"/>
      <c r="S680" s="98"/>
      <c r="T680" s="98"/>
      <c r="U680" s="98"/>
      <c r="V680" s="98"/>
      <c r="W680" s="98"/>
      <c r="X680" s="98"/>
      <c r="Y680" s="98"/>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J680" s="5"/>
      <c r="CK680" s="5"/>
      <c r="CL680" s="5"/>
      <c r="CM680" s="5"/>
      <c r="CN680" s="5"/>
      <c r="CO680" s="5"/>
      <c r="CP680" s="5"/>
      <c r="CQ680" s="5"/>
      <c r="CR680" s="5"/>
      <c r="CS680" s="5"/>
      <c r="CT680" s="5"/>
      <c r="CU680" s="5"/>
      <c r="CV680" s="5"/>
      <c r="CW680" s="5"/>
      <c r="CX680" s="6"/>
      <c r="CY680" s="6"/>
      <c r="CZ680" s="6"/>
      <c r="DA680" s="6"/>
    </row>
    <row r="681" spans="1:105" x14ac:dyDescent="0.25">
      <c r="A681" s="1"/>
      <c r="B681" s="5"/>
      <c r="C681" s="5"/>
      <c r="D681" s="5"/>
      <c r="E681" s="5"/>
      <c r="F681" s="17"/>
      <c r="G681" s="5"/>
      <c r="H681" s="16"/>
      <c r="I681" s="5"/>
      <c r="J681" s="5"/>
      <c r="K681" s="5"/>
      <c r="L681" s="5"/>
      <c r="M681" s="5"/>
      <c r="N681" s="5"/>
      <c r="O681" s="5"/>
      <c r="P681" s="98"/>
      <c r="Q681" s="98"/>
      <c r="R681" s="98"/>
      <c r="S681" s="98"/>
      <c r="T681" s="98"/>
      <c r="U681" s="98"/>
      <c r="V681" s="98"/>
      <c r="W681" s="98"/>
      <c r="X681" s="98"/>
      <c r="Y681" s="98"/>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J681" s="5"/>
      <c r="CK681" s="5"/>
      <c r="CL681" s="5"/>
      <c r="CM681" s="5"/>
      <c r="CN681" s="5"/>
      <c r="CO681" s="5"/>
      <c r="CP681" s="5"/>
      <c r="CQ681" s="5"/>
      <c r="CR681" s="5"/>
      <c r="CS681" s="5"/>
      <c r="CT681" s="5"/>
      <c r="CU681" s="5"/>
      <c r="CV681" s="5"/>
      <c r="CW681" s="5"/>
      <c r="CX681" s="6"/>
      <c r="CY681" s="6"/>
      <c r="CZ681" s="6"/>
      <c r="DA681" s="6"/>
    </row>
    <row r="682" spans="1:105" x14ac:dyDescent="0.25">
      <c r="A682" s="1"/>
      <c r="B682" s="5"/>
      <c r="C682" s="5"/>
      <c r="D682" s="5"/>
      <c r="E682" s="5"/>
      <c r="F682" s="17"/>
      <c r="G682" s="5"/>
      <c r="H682" s="16"/>
      <c r="I682" s="5"/>
      <c r="J682" s="5"/>
      <c r="K682" s="5"/>
      <c r="L682" s="5"/>
      <c r="M682" s="5"/>
      <c r="N682" s="5"/>
      <c r="O682" s="5"/>
      <c r="P682" s="98"/>
      <c r="Q682" s="98"/>
      <c r="R682" s="98"/>
      <c r="S682" s="98"/>
      <c r="T682" s="98"/>
      <c r="U682" s="98"/>
      <c r="V682" s="98"/>
      <c r="W682" s="98"/>
      <c r="X682" s="98"/>
      <c r="Y682" s="98"/>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c r="CX682" s="6"/>
      <c r="CY682" s="6"/>
      <c r="CZ682" s="6"/>
      <c r="DA682" s="6"/>
    </row>
    <row r="683" spans="1:105" x14ac:dyDescent="0.25">
      <c r="A683" s="1"/>
      <c r="B683" s="5"/>
      <c r="C683" s="5"/>
      <c r="D683" s="5"/>
      <c r="E683" s="5"/>
      <c r="F683" s="17"/>
      <c r="G683" s="5"/>
      <c r="H683" s="16"/>
      <c r="I683" s="5"/>
      <c r="J683" s="5"/>
      <c r="K683" s="5"/>
      <c r="L683" s="5"/>
      <c r="M683" s="5"/>
      <c r="N683" s="5"/>
      <c r="O683" s="5"/>
      <c r="P683" s="98"/>
      <c r="Q683" s="98"/>
      <c r="R683" s="98"/>
      <c r="S683" s="98"/>
      <c r="T683" s="98"/>
      <c r="U683" s="98"/>
      <c r="V683" s="98"/>
      <c r="W683" s="98"/>
      <c r="X683" s="98"/>
      <c r="Y683" s="98"/>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CX683" s="6"/>
      <c r="CY683" s="6"/>
      <c r="CZ683" s="6"/>
      <c r="DA683" s="6"/>
    </row>
    <row r="684" spans="1:105" x14ac:dyDescent="0.25">
      <c r="A684" s="1"/>
      <c r="B684" s="5"/>
      <c r="C684" s="5"/>
      <c r="D684" s="5"/>
      <c r="E684" s="5"/>
      <c r="F684" s="17"/>
      <c r="G684" s="5"/>
      <c r="H684" s="16"/>
      <c r="I684" s="5"/>
      <c r="J684" s="5"/>
      <c r="K684" s="5"/>
      <c r="L684" s="5"/>
      <c r="M684" s="5"/>
      <c r="N684" s="5"/>
      <c r="O684" s="5"/>
      <c r="P684" s="98"/>
      <c r="Q684" s="98"/>
      <c r="R684" s="98"/>
      <c r="S684" s="98"/>
      <c r="T684" s="98"/>
      <c r="U684" s="98"/>
      <c r="V684" s="98"/>
      <c r="W684" s="98"/>
      <c r="X684" s="98"/>
      <c r="Y684" s="98"/>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CX684" s="6"/>
      <c r="CY684" s="6"/>
      <c r="CZ684" s="6"/>
      <c r="DA684" s="6"/>
    </row>
    <row r="685" spans="1:105" x14ac:dyDescent="0.25">
      <c r="A685" s="1"/>
      <c r="B685" s="5"/>
      <c r="C685" s="5"/>
      <c r="D685" s="5"/>
      <c r="E685" s="5"/>
      <c r="F685" s="17"/>
      <c r="G685" s="5"/>
      <c r="H685" s="16"/>
      <c r="I685" s="5"/>
      <c r="J685" s="5"/>
      <c r="K685" s="5"/>
      <c r="L685" s="5"/>
      <c r="M685" s="5"/>
      <c r="N685" s="5"/>
      <c r="O685" s="5"/>
      <c r="P685" s="98"/>
      <c r="Q685" s="98"/>
      <c r="R685" s="98"/>
      <c r="S685" s="98"/>
      <c r="T685" s="98"/>
      <c r="U685" s="98"/>
      <c r="V685" s="98"/>
      <c r="W685" s="98"/>
      <c r="X685" s="98"/>
      <c r="Y685" s="98"/>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CX685" s="6"/>
      <c r="CY685" s="6"/>
      <c r="CZ685" s="6"/>
      <c r="DA685" s="6"/>
    </row>
    <row r="686" spans="1:105" x14ac:dyDescent="0.25">
      <c r="A686" s="1"/>
      <c r="B686" s="5"/>
      <c r="C686" s="5"/>
      <c r="D686" s="5"/>
      <c r="E686" s="5"/>
      <c r="F686" s="17"/>
      <c r="G686" s="5"/>
      <c r="H686" s="16"/>
      <c r="I686" s="5"/>
      <c r="J686" s="5"/>
      <c r="K686" s="5"/>
      <c r="L686" s="5"/>
      <c r="M686" s="5"/>
      <c r="N686" s="5"/>
      <c r="O686" s="5"/>
      <c r="P686" s="98"/>
      <c r="Q686" s="98"/>
      <c r="R686" s="98"/>
      <c r="S686" s="98"/>
      <c r="T686" s="98"/>
      <c r="U686" s="98"/>
      <c r="V686" s="98"/>
      <c r="W686" s="98"/>
      <c r="X686" s="98"/>
      <c r="Y686" s="98"/>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c r="CX686" s="6"/>
      <c r="CY686" s="6"/>
      <c r="CZ686" s="6"/>
      <c r="DA686" s="6"/>
    </row>
    <row r="687" spans="1:105" x14ac:dyDescent="0.25">
      <c r="A687" s="1"/>
      <c r="B687" s="5"/>
      <c r="C687" s="5"/>
      <c r="D687" s="5"/>
      <c r="E687" s="5"/>
      <c r="F687" s="17"/>
      <c r="G687" s="5"/>
      <c r="H687" s="16"/>
      <c r="I687" s="5"/>
      <c r="J687" s="5"/>
      <c r="K687" s="5"/>
      <c r="L687" s="5"/>
      <c r="M687" s="5"/>
      <c r="N687" s="5"/>
      <c r="O687" s="5"/>
      <c r="P687" s="98"/>
      <c r="Q687" s="98"/>
      <c r="R687" s="98"/>
      <c r="S687" s="98"/>
      <c r="T687" s="98"/>
      <c r="U687" s="98"/>
      <c r="V687" s="98"/>
      <c r="W687" s="98"/>
      <c r="X687" s="98"/>
      <c r="Y687" s="98"/>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5"/>
      <c r="CX687" s="6"/>
      <c r="CY687" s="6"/>
      <c r="CZ687" s="6"/>
      <c r="DA687" s="6"/>
    </row>
    <row r="688" spans="1:105" x14ac:dyDescent="0.25">
      <c r="A688" s="1"/>
      <c r="B688" s="5"/>
      <c r="C688" s="5"/>
      <c r="D688" s="5"/>
      <c r="E688" s="5"/>
      <c r="F688" s="17"/>
      <c r="G688" s="5"/>
      <c r="H688" s="16"/>
      <c r="I688" s="5"/>
      <c r="J688" s="5"/>
      <c r="K688" s="5"/>
      <c r="L688" s="5"/>
      <c r="M688" s="5"/>
      <c r="N688" s="5"/>
      <c r="O688" s="5"/>
      <c r="P688" s="98"/>
      <c r="Q688" s="98"/>
      <c r="R688" s="98"/>
      <c r="S688" s="98"/>
      <c r="T688" s="98"/>
      <c r="U688" s="98"/>
      <c r="V688" s="98"/>
      <c r="W688" s="98"/>
      <c r="X688" s="98"/>
      <c r="Y688" s="98"/>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5"/>
      <c r="CN688" s="5"/>
      <c r="CO688" s="5"/>
      <c r="CP688" s="5"/>
      <c r="CQ688" s="5"/>
      <c r="CR688" s="5"/>
      <c r="CS688" s="5"/>
      <c r="CT688" s="5"/>
      <c r="CU688" s="5"/>
      <c r="CV688" s="5"/>
      <c r="CW688" s="5"/>
      <c r="CX688" s="6"/>
      <c r="CY688" s="6"/>
      <c r="CZ688" s="6"/>
      <c r="DA688" s="6"/>
    </row>
    <row r="689" spans="1:105" x14ac:dyDescent="0.25">
      <c r="A689" s="1"/>
      <c r="B689" s="5"/>
      <c r="C689" s="5"/>
      <c r="D689" s="5"/>
      <c r="E689" s="5"/>
      <c r="F689" s="17"/>
      <c r="G689" s="5"/>
      <c r="H689" s="16"/>
      <c r="I689" s="5"/>
      <c r="J689" s="5"/>
      <c r="K689" s="5"/>
      <c r="L689" s="5"/>
      <c r="M689" s="5"/>
      <c r="N689" s="5"/>
      <c r="O689" s="5"/>
      <c r="P689" s="98"/>
      <c r="Q689" s="98"/>
      <c r="R689" s="98"/>
      <c r="S689" s="98"/>
      <c r="T689" s="98"/>
      <c r="U689" s="98"/>
      <c r="V689" s="98"/>
      <c r="W689" s="98"/>
      <c r="X689" s="98"/>
      <c r="Y689" s="98"/>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5"/>
      <c r="CN689" s="5"/>
      <c r="CO689" s="5"/>
      <c r="CP689" s="5"/>
      <c r="CQ689" s="5"/>
      <c r="CR689" s="5"/>
      <c r="CS689" s="5"/>
      <c r="CT689" s="5"/>
      <c r="CU689" s="5"/>
      <c r="CV689" s="5"/>
      <c r="CW689" s="5"/>
      <c r="CX689" s="6"/>
      <c r="CY689" s="6"/>
      <c r="CZ689" s="6"/>
      <c r="DA689" s="6"/>
    </row>
    <row r="690" spans="1:105" x14ac:dyDescent="0.25">
      <c r="A690" s="1"/>
      <c r="B690" s="5"/>
      <c r="C690" s="5"/>
      <c r="D690" s="5"/>
      <c r="E690" s="5"/>
      <c r="F690" s="17"/>
      <c r="G690" s="5"/>
      <c r="H690" s="16"/>
      <c r="I690" s="5"/>
      <c r="J690" s="5"/>
      <c r="K690" s="5"/>
      <c r="L690" s="5"/>
      <c r="M690" s="5"/>
      <c r="N690" s="5"/>
      <c r="O690" s="5"/>
      <c r="P690" s="98"/>
      <c r="Q690" s="98"/>
      <c r="R690" s="98"/>
      <c r="S690" s="98"/>
      <c r="T690" s="98"/>
      <c r="U690" s="98"/>
      <c r="V690" s="98"/>
      <c r="W690" s="98"/>
      <c r="X690" s="98"/>
      <c r="Y690" s="98"/>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c r="CI690" s="5"/>
      <c r="CJ690" s="5"/>
      <c r="CK690" s="5"/>
      <c r="CL690" s="5"/>
      <c r="CM690" s="5"/>
      <c r="CN690" s="5"/>
      <c r="CO690" s="5"/>
      <c r="CP690" s="5"/>
      <c r="CQ690" s="5"/>
      <c r="CR690" s="5"/>
      <c r="CS690" s="5"/>
      <c r="CT690" s="5"/>
      <c r="CU690" s="5"/>
      <c r="CV690" s="5"/>
      <c r="CW690" s="5"/>
      <c r="CX690" s="6"/>
      <c r="CY690" s="6"/>
      <c r="CZ690" s="6"/>
      <c r="DA690" s="6"/>
    </row>
    <row r="691" spans="1:105" x14ac:dyDescent="0.25">
      <c r="A691" s="1"/>
      <c r="B691" s="5"/>
      <c r="C691" s="5"/>
      <c r="D691" s="5"/>
      <c r="E691" s="5"/>
      <c r="F691" s="17"/>
      <c r="G691" s="5"/>
      <c r="H691" s="16"/>
      <c r="I691" s="5"/>
      <c r="J691" s="5"/>
      <c r="K691" s="5"/>
      <c r="L691" s="5"/>
      <c r="M691" s="5"/>
      <c r="N691" s="5"/>
      <c r="O691" s="5"/>
      <c r="P691" s="98"/>
      <c r="Q691" s="98"/>
      <c r="R691" s="98"/>
      <c r="S691" s="98"/>
      <c r="T691" s="98"/>
      <c r="U691" s="98"/>
      <c r="V691" s="98"/>
      <c r="W691" s="98"/>
      <c r="X691" s="98"/>
      <c r="Y691" s="98"/>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5"/>
      <c r="CN691" s="5"/>
      <c r="CO691" s="5"/>
      <c r="CP691" s="5"/>
      <c r="CQ691" s="5"/>
      <c r="CR691" s="5"/>
      <c r="CS691" s="5"/>
      <c r="CT691" s="5"/>
      <c r="CU691" s="5"/>
      <c r="CV691" s="5"/>
      <c r="CW691" s="5"/>
      <c r="CX691" s="6"/>
      <c r="CY691" s="6"/>
      <c r="CZ691" s="6"/>
      <c r="DA691" s="6"/>
    </row>
    <row r="692" spans="1:105" x14ac:dyDescent="0.25">
      <c r="A692" s="1"/>
      <c r="B692" s="5"/>
      <c r="C692" s="5"/>
      <c r="D692" s="5"/>
      <c r="E692" s="5"/>
      <c r="F692" s="17"/>
      <c r="G692" s="5"/>
      <c r="H692" s="16"/>
      <c r="I692" s="5"/>
      <c r="J692" s="5"/>
      <c r="K692" s="5"/>
      <c r="L692" s="5"/>
      <c r="M692" s="5"/>
      <c r="N692" s="5"/>
      <c r="O692" s="5"/>
      <c r="P692" s="98"/>
      <c r="Q692" s="98"/>
      <c r="R692" s="98"/>
      <c r="S692" s="98"/>
      <c r="T692" s="98"/>
      <c r="U692" s="98"/>
      <c r="V692" s="98"/>
      <c r="W692" s="98"/>
      <c r="X692" s="98"/>
      <c r="Y692" s="98"/>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5"/>
      <c r="CN692" s="5"/>
      <c r="CO692" s="5"/>
      <c r="CP692" s="5"/>
      <c r="CQ692" s="5"/>
      <c r="CR692" s="5"/>
      <c r="CS692" s="5"/>
      <c r="CT692" s="5"/>
      <c r="CU692" s="5"/>
      <c r="CV692" s="5"/>
      <c r="CW692" s="5"/>
      <c r="CX692" s="6"/>
      <c r="CY692" s="6"/>
      <c r="CZ692" s="6"/>
      <c r="DA692" s="6"/>
    </row>
    <row r="693" spans="1:105" x14ac:dyDescent="0.25">
      <c r="A693" s="1"/>
      <c r="B693" s="5"/>
      <c r="C693" s="5"/>
      <c r="D693" s="5"/>
      <c r="E693" s="5"/>
      <c r="F693" s="17"/>
      <c r="G693" s="5"/>
      <c r="H693" s="16"/>
      <c r="I693" s="5"/>
      <c r="J693" s="5"/>
      <c r="K693" s="5"/>
      <c r="L693" s="5"/>
      <c r="M693" s="5"/>
      <c r="N693" s="5"/>
      <c r="O693" s="5"/>
      <c r="P693" s="98"/>
      <c r="Q693" s="98"/>
      <c r="R693" s="98"/>
      <c r="S693" s="98"/>
      <c r="T693" s="98"/>
      <c r="U693" s="98"/>
      <c r="V693" s="98"/>
      <c r="W693" s="98"/>
      <c r="X693" s="98"/>
      <c r="Y693" s="98"/>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5"/>
      <c r="CL693" s="5"/>
      <c r="CM693" s="5"/>
      <c r="CN693" s="5"/>
      <c r="CO693" s="5"/>
      <c r="CP693" s="5"/>
      <c r="CQ693" s="5"/>
      <c r="CR693" s="5"/>
      <c r="CS693" s="5"/>
      <c r="CT693" s="5"/>
      <c r="CU693" s="5"/>
      <c r="CV693" s="5"/>
      <c r="CW693" s="5"/>
      <c r="CX693" s="6"/>
      <c r="CY693" s="6"/>
      <c r="CZ693" s="6"/>
      <c r="DA693" s="6"/>
    </row>
    <row r="694" spans="1:105" x14ac:dyDescent="0.25">
      <c r="A694" s="1"/>
      <c r="B694" s="5"/>
      <c r="C694" s="5"/>
      <c r="D694" s="5"/>
      <c r="E694" s="5"/>
      <c r="F694" s="17"/>
      <c r="G694" s="5"/>
      <c r="H694" s="16"/>
      <c r="I694" s="5"/>
      <c r="J694" s="5"/>
      <c r="K694" s="5"/>
      <c r="L694" s="5"/>
      <c r="M694" s="5"/>
      <c r="N694" s="5"/>
      <c r="O694" s="5"/>
      <c r="P694" s="98"/>
      <c r="Q694" s="98"/>
      <c r="R694" s="98"/>
      <c r="S694" s="98"/>
      <c r="T694" s="98"/>
      <c r="U694" s="98"/>
      <c r="V694" s="98"/>
      <c r="W694" s="98"/>
      <c r="X694" s="98"/>
      <c r="Y694" s="98"/>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5"/>
      <c r="CN694" s="5"/>
      <c r="CO694" s="5"/>
      <c r="CP694" s="5"/>
      <c r="CQ694" s="5"/>
      <c r="CR694" s="5"/>
      <c r="CS694" s="5"/>
      <c r="CT694" s="5"/>
      <c r="CU694" s="5"/>
      <c r="CV694" s="5"/>
      <c r="CW694" s="5"/>
      <c r="CX694" s="6"/>
      <c r="CY694" s="6"/>
      <c r="CZ694" s="6"/>
      <c r="DA694" s="6"/>
    </row>
    <row r="695" spans="1:105" x14ac:dyDescent="0.25">
      <c r="A695" s="1"/>
      <c r="B695" s="5"/>
      <c r="C695" s="5"/>
      <c r="D695" s="5"/>
      <c r="E695" s="5"/>
      <c r="F695" s="17"/>
      <c r="G695" s="5"/>
      <c r="H695" s="16"/>
      <c r="I695" s="5"/>
      <c r="J695" s="5"/>
      <c r="K695" s="5"/>
      <c r="L695" s="5"/>
      <c r="M695" s="5"/>
      <c r="N695" s="5"/>
      <c r="O695" s="5"/>
      <c r="P695" s="98"/>
      <c r="Q695" s="98"/>
      <c r="R695" s="98"/>
      <c r="S695" s="98"/>
      <c r="T695" s="98"/>
      <c r="U695" s="98"/>
      <c r="V695" s="98"/>
      <c r="W695" s="98"/>
      <c r="X695" s="98"/>
      <c r="Y695" s="98"/>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5"/>
      <c r="CN695" s="5"/>
      <c r="CO695" s="5"/>
      <c r="CP695" s="5"/>
      <c r="CQ695" s="5"/>
      <c r="CR695" s="5"/>
      <c r="CS695" s="5"/>
      <c r="CT695" s="5"/>
      <c r="CU695" s="5"/>
      <c r="CV695" s="5"/>
      <c r="CW695" s="5"/>
      <c r="CX695" s="6"/>
      <c r="CY695" s="6"/>
      <c r="CZ695" s="6"/>
      <c r="DA695" s="6"/>
    </row>
    <row r="696" spans="1:105" x14ac:dyDescent="0.25">
      <c r="A696" s="1"/>
      <c r="B696" s="5"/>
      <c r="C696" s="5"/>
      <c r="D696" s="5"/>
      <c r="E696" s="5"/>
      <c r="F696" s="17"/>
      <c r="G696" s="5"/>
      <c r="H696" s="16"/>
      <c r="I696" s="5"/>
      <c r="J696" s="5"/>
      <c r="K696" s="5"/>
      <c r="L696" s="5"/>
      <c r="M696" s="5"/>
      <c r="N696" s="5"/>
      <c r="O696" s="5"/>
      <c r="P696" s="98"/>
      <c r="Q696" s="98"/>
      <c r="R696" s="98"/>
      <c r="S696" s="98"/>
      <c r="T696" s="98"/>
      <c r="U696" s="98"/>
      <c r="V696" s="98"/>
      <c r="W696" s="98"/>
      <c r="X696" s="98"/>
      <c r="Y696" s="98"/>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5"/>
      <c r="CN696" s="5"/>
      <c r="CO696" s="5"/>
      <c r="CP696" s="5"/>
      <c r="CQ696" s="5"/>
      <c r="CR696" s="5"/>
      <c r="CS696" s="5"/>
      <c r="CT696" s="5"/>
      <c r="CU696" s="5"/>
      <c r="CV696" s="5"/>
      <c r="CW696" s="5"/>
      <c r="CX696" s="6"/>
      <c r="CY696" s="6"/>
      <c r="CZ696" s="6"/>
      <c r="DA696" s="6"/>
    </row>
    <row r="697" spans="1:105" x14ac:dyDescent="0.25">
      <c r="A697" s="1"/>
      <c r="B697" s="5"/>
      <c r="C697" s="5"/>
      <c r="D697" s="5"/>
      <c r="E697" s="5"/>
      <c r="F697" s="17"/>
      <c r="G697" s="5"/>
      <c r="H697" s="16"/>
      <c r="I697" s="5"/>
      <c r="J697" s="5"/>
      <c r="K697" s="5"/>
      <c r="L697" s="5"/>
      <c r="M697" s="5"/>
      <c r="N697" s="5"/>
      <c r="O697" s="5"/>
      <c r="P697" s="98"/>
      <c r="Q697" s="98"/>
      <c r="R697" s="98"/>
      <c r="S697" s="98"/>
      <c r="T697" s="98"/>
      <c r="U697" s="98"/>
      <c r="V697" s="98"/>
      <c r="W697" s="98"/>
      <c r="X697" s="98"/>
      <c r="Y697" s="98"/>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5"/>
      <c r="CN697" s="5"/>
      <c r="CO697" s="5"/>
      <c r="CP697" s="5"/>
      <c r="CQ697" s="5"/>
      <c r="CR697" s="5"/>
      <c r="CS697" s="5"/>
      <c r="CT697" s="5"/>
      <c r="CU697" s="5"/>
      <c r="CV697" s="5"/>
      <c r="CW697" s="5"/>
      <c r="CX697" s="6"/>
      <c r="CY697" s="6"/>
      <c r="CZ697" s="6"/>
      <c r="DA697" s="6"/>
    </row>
    <row r="698" spans="1:105" x14ac:dyDescent="0.25">
      <c r="A698" s="1"/>
      <c r="B698" s="5"/>
      <c r="C698" s="5"/>
      <c r="D698" s="5"/>
      <c r="E698" s="5"/>
      <c r="F698" s="17"/>
      <c r="G698" s="5"/>
      <c r="H698" s="16"/>
      <c r="I698" s="5"/>
      <c r="J698" s="5"/>
      <c r="K698" s="5"/>
      <c r="L698" s="5"/>
      <c r="M698" s="5"/>
      <c r="N698" s="5"/>
      <c r="O698" s="5"/>
      <c r="P698" s="98"/>
      <c r="Q698" s="98"/>
      <c r="R698" s="98"/>
      <c r="S698" s="98"/>
      <c r="T698" s="98"/>
      <c r="U698" s="98"/>
      <c r="V698" s="98"/>
      <c r="W698" s="98"/>
      <c r="X698" s="98"/>
      <c r="Y698" s="98"/>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c r="CV698" s="5"/>
      <c r="CW698" s="5"/>
      <c r="CX698" s="6"/>
      <c r="CY698" s="6"/>
      <c r="CZ698" s="6"/>
      <c r="DA698" s="6"/>
    </row>
    <row r="699" spans="1:105" x14ac:dyDescent="0.25">
      <c r="A699" s="1"/>
      <c r="B699" s="5"/>
      <c r="C699" s="5"/>
      <c r="D699" s="5"/>
      <c r="E699" s="5"/>
      <c r="F699" s="17"/>
      <c r="G699" s="5"/>
      <c r="H699" s="16"/>
      <c r="I699" s="5"/>
      <c r="J699" s="5"/>
      <c r="K699" s="5"/>
      <c r="L699" s="5"/>
      <c r="M699" s="5"/>
      <c r="N699" s="5"/>
      <c r="O699" s="5"/>
      <c r="P699" s="98"/>
      <c r="Q699" s="98"/>
      <c r="R699" s="98"/>
      <c r="S699" s="98"/>
      <c r="T699" s="98"/>
      <c r="U699" s="98"/>
      <c r="V699" s="98"/>
      <c r="W699" s="98"/>
      <c r="X699" s="98"/>
      <c r="Y699" s="98"/>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c r="CA699" s="5"/>
      <c r="CB699" s="5"/>
      <c r="CC699" s="5"/>
      <c r="CD699" s="5"/>
      <c r="CE699" s="5"/>
      <c r="CF699" s="5"/>
      <c r="CG699" s="5"/>
      <c r="CH699" s="5"/>
      <c r="CI699" s="5"/>
      <c r="CJ699" s="5"/>
      <c r="CK699" s="5"/>
      <c r="CL699" s="5"/>
      <c r="CM699" s="5"/>
      <c r="CN699" s="5"/>
      <c r="CO699" s="5"/>
      <c r="CP699" s="5"/>
      <c r="CQ699" s="5"/>
      <c r="CR699" s="5"/>
      <c r="CS699" s="5"/>
      <c r="CT699" s="5"/>
      <c r="CU699" s="5"/>
      <c r="CV699" s="5"/>
      <c r="CW699" s="5"/>
      <c r="CX699" s="6"/>
      <c r="CY699" s="6"/>
      <c r="CZ699" s="6"/>
      <c r="DA699" s="6"/>
    </row>
    <row r="700" spans="1:105" x14ac:dyDescent="0.25">
      <c r="A700" s="1"/>
      <c r="B700" s="5"/>
      <c r="C700" s="5"/>
      <c r="D700" s="5"/>
      <c r="E700" s="5"/>
      <c r="F700" s="17"/>
      <c r="G700" s="5"/>
      <c r="H700" s="16"/>
      <c r="I700" s="5"/>
      <c r="J700" s="5"/>
      <c r="K700" s="5"/>
      <c r="L700" s="5"/>
      <c r="M700" s="5"/>
      <c r="N700" s="5"/>
      <c r="O700" s="5"/>
      <c r="P700" s="98"/>
      <c r="Q700" s="98"/>
      <c r="R700" s="98"/>
      <c r="S700" s="98"/>
      <c r="T700" s="98"/>
      <c r="U700" s="98"/>
      <c r="V700" s="98"/>
      <c r="W700" s="98"/>
      <c r="X700" s="98"/>
      <c r="Y700" s="98"/>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c r="CA700" s="5"/>
      <c r="CB700" s="5"/>
      <c r="CC700" s="5"/>
      <c r="CD700" s="5"/>
      <c r="CE700" s="5"/>
      <c r="CF700" s="5"/>
      <c r="CG700" s="5"/>
      <c r="CH700" s="5"/>
      <c r="CI700" s="5"/>
      <c r="CJ700" s="5"/>
      <c r="CK700" s="5"/>
      <c r="CL700" s="5"/>
      <c r="CM700" s="5"/>
      <c r="CN700" s="5"/>
      <c r="CO700" s="5"/>
      <c r="CP700" s="5"/>
      <c r="CQ700" s="5"/>
      <c r="CR700" s="5"/>
      <c r="CS700" s="5"/>
      <c r="CT700" s="5"/>
      <c r="CU700" s="5"/>
      <c r="CV700" s="5"/>
      <c r="CW700" s="5"/>
      <c r="CX700" s="6"/>
      <c r="CY700" s="6"/>
      <c r="CZ700" s="6"/>
      <c r="DA700" s="6"/>
    </row>
    <row r="701" spans="1:105" x14ac:dyDescent="0.25">
      <c r="A701" s="1"/>
      <c r="B701" s="5"/>
      <c r="C701" s="5"/>
      <c r="D701" s="5"/>
      <c r="E701" s="5"/>
      <c r="F701" s="17"/>
      <c r="G701" s="5"/>
      <c r="H701" s="16"/>
      <c r="I701" s="5"/>
      <c r="J701" s="5"/>
      <c r="K701" s="5"/>
      <c r="L701" s="5"/>
      <c r="M701" s="5"/>
      <c r="N701" s="5"/>
      <c r="O701" s="5"/>
      <c r="P701" s="98"/>
      <c r="Q701" s="98"/>
      <c r="R701" s="98"/>
      <c r="S701" s="98"/>
      <c r="T701" s="98"/>
      <c r="U701" s="98"/>
      <c r="V701" s="98"/>
      <c r="W701" s="98"/>
      <c r="X701" s="98"/>
      <c r="Y701" s="98"/>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c r="CV701" s="5"/>
      <c r="CW701" s="5"/>
      <c r="CX701" s="6"/>
      <c r="CY701" s="6"/>
      <c r="CZ701" s="6"/>
      <c r="DA701" s="6"/>
    </row>
    <row r="702" spans="1:105" x14ac:dyDescent="0.25">
      <c r="A702" s="1"/>
      <c r="B702" s="5"/>
      <c r="C702" s="5"/>
      <c r="D702" s="5"/>
      <c r="E702" s="5"/>
      <c r="F702" s="17"/>
      <c r="G702" s="5"/>
      <c r="H702" s="16"/>
      <c r="I702" s="5"/>
      <c r="J702" s="5"/>
      <c r="K702" s="5"/>
      <c r="L702" s="5"/>
      <c r="M702" s="5"/>
      <c r="N702" s="5"/>
      <c r="O702" s="5"/>
      <c r="P702" s="98"/>
      <c r="Q702" s="98"/>
      <c r="R702" s="98"/>
      <c r="S702" s="98"/>
      <c r="T702" s="98"/>
      <c r="U702" s="98"/>
      <c r="V702" s="98"/>
      <c r="W702" s="98"/>
      <c r="X702" s="98"/>
      <c r="Y702" s="98"/>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c r="CV702" s="5"/>
      <c r="CW702" s="5"/>
      <c r="CX702" s="6"/>
      <c r="CY702" s="6"/>
      <c r="CZ702" s="6"/>
      <c r="DA702" s="6"/>
    </row>
    <row r="703" spans="1:105" x14ac:dyDescent="0.25">
      <c r="A703" s="1"/>
      <c r="B703" s="5"/>
      <c r="C703" s="5"/>
      <c r="D703" s="5"/>
      <c r="E703" s="5"/>
      <c r="F703" s="17"/>
      <c r="G703" s="5"/>
      <c r="H703" s="16"/>
      <c r="I703" s="5"/>
      <c r="J703" s="5"/>
      <c r="K703" s="5"/>
      <c r="L703" s="5"/>
      <c r="M703" s="5"/>
      <c r="N703" s="5"/>
      <c r="O703" s="5"/>
      <c r="P703" s="98"/>
      <c r="Q703" s="98"/>
      <c r="R703" s="98"/>
      <c r="S703" s="98"/>
      <c r="T703" s="98"/>
      <c r="U703" s="98"/>
      <c r="V703" s="98"/>
      <c r="W703" s="98"/>
      <c r="X703" s="98"/>
      <c r="Y703" s="98"/>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5"/>
      <c r="CU703" s="5"/>
      <c r="CV703" s="5"/>
      <c r="CW703" s="5"/>
      <c r="CX703" s="6"/>
      <c r="CY703" s="6"/>
      <c r="CZ703" s="6"/>
      <c r="DA703" s="6"/>
    </row>
    <row r="704" spans="1:105" x14ac:dyDescent="0.25">
      <c r="A704" s="1"/>
      <c r="B704" s="5"/>
      <c r="C704" s="5"/>
      <c r="D704" s="5"/>
      <c r="E704" s="5"/>
      <c r="F704" s="17"/>
      <c r="G704" s="5"/>
      <c r="H704" s="16"/>
      <c r="I704" s="5"/>
      <c r="J704" s="5"/>
      <c r="K704" s="5"/>
      <c r="L704" s="5"/>
      <c r="M704" s="5"/>
      <c r="N704" s="5"/>
      <c r="O704" s="5"/>
      <c r="P704" s="98"/>
      <c r="Q704" s="98"/>
      <c r="R704" s="98"/>
      <c r="S704" s="98"/>
      <c r="T704" s="98"/>
      <c r="U704" s="98"/>
      <c r="V704" s="98"/>
      <c r="W704" s="98"/>
      <c r="X704" s="98"/>
      <c r="Y704" s="98"/>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6"/>
      <c r="CY704" s="6"/>
      <c r="CZ704" s="6"/>
      <c r="DA704" s="6"/>
    </row>
    <row r="705" spans="1:105" x14ac:dyDescent="0.25">
      <c r="A705" s="1"/>
      <c r="B705" s="5"/>
      <c r="C705" s="5"/>
      <c r="D705" s="5"/>
      <c r="E705" s="5"/>
      <c r="F705" s="17"/>
      <c r="G705" s="5"/>
      <c r="H705" s="16"/>
      <c r="I705" s="5"/>
      <c r="J705" s="5"/>
      <c r="K705" s="5"/>
      <c r="L705" s="5"/>
      <c r="M705" s="5"/>
      <c r="N705" s="5"/>
      <c r="O705" s="5"/>
      <c r="P705" s="98"/>
      <c r="Q705" s="98"/>
      <c r="R705" s="98"/>
      <c r="S705" s="98"/>
      <c r="T705" s="98"/>
      <c r="U705" s="98"/>
      <c r="V705" s="98"/>
      <c r="W705" s="98"/>
      <c r="X705" s="98"/>
      <c r="Y705" s="98"/>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6"/>
      <c r="CY705" s="6"/>
      <c r="CZ705" s="6"/>
      <c r="DA705" s="6"/>
    </row>
    <row r="706" spans="1:105" x14ac:dyDescent="0.25">
      <c r="A706" s="1"/>
      <c r="B706" s="5"/>
      <c r="C706" s="5"/>
      <c r="D706" s="5"/>
      <c r="E706" s="5"/>
      <c r="F706" s="17"/>
      <c r="G706" s="5"/>
      <c r="H706" s="16"/>
      <c r="I706" s="5"/>
      <c r="J706" s="5"/>
      <c r="K706" s="5"/>
      <c r="L706" s="5"/>
      <c r="M706" s="5"/>
      <c r="N706" s="5"/>
      <c r="O706" s="5"/>
      <c r="P706" s="98"/>
      <c r="Q706" s="98"/>
      <c r="R706" s="98"/>
      <c r="S706" s="98"/>
      <c r="T706" s="98"/>
      <c r="U706" s="98"/>
      <c r="V706" s="98"/>
      <c r="W706" s="98"/>
      <c r="X706" s="98"/>
      <c r="Y706" s="98"/>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c r="CX706" s="6"/>
      <c r="CY706" s="6"/>
      <c r="CZ706" s="6"/>
      <c r="DA706" s="6"/>
    </row>
    <row r="707" spans="1:105" x14ac:dyDescent="0.25">
      <c r="A707" s="1"/>
      <c r="B707" s="5"/>
      <c r="C707" s="5"/>
      <c r="D707" s="5"/>
      <c r="E707" s="5"/>
      <c r="F707" s="17"/>
      <c r="G707" s="5"/>
      <c r="H707" s="16"/>
      <c r="I707" s="5"/>
      <c r="J707" s="5"/>
      <c r="K707" s="5"/>
      <c r="L707" s="5"/>
      <c r="M707" s="5"/>
      <c r="N707" s="5"/>
      <c r="O707" s="5"/>
      <c r="P707" s="98"/>
      <c r="Q707" s="98"/>
      <c r="R707" s="98"/>
      <c r="S707" s="98"/>
      <c r="T707" s="98"/>
      <c r="U707" s="98"/>
      <c r="V707" s="98"/>
      <c r="W707" s="98"/>
      <c r="X707" s="98"/>
      <c r="Y707" s="98"/>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c r="CX707" s="6"/>
      <c r="CY707" s="6"/>
      <c r="CZ707" s="6"/>
      <c r="DA707" s="6"/>
    </row>
    <row r="708" spans="1:105" x14ac:dyDescent="0.25">
      <c r="A708" s="1"/>
      <c r="B708" s="5"/>
      <c r="C708" s="5"/>
      <c r="D708" s="5"/>
      <c r="E708" s="5"/>
      <c r="F708" s="17"/>
      <c r="G708" s="5"/>
      <c r="H708" s="16"/>
      <c r="I708" s="5"/>
      <c r="J708" s="5"/>
      <c r="K708" s="5"/>
      <c r="L708" s="5"/>
      <c r="M708" s="5"/>
      <c r="N708" s="5"/>
      <c r="O708" s="5"/>
      <c r="P708" s="98"/>
      <c r="Q708" s="98"/>
      <c r="R708" s="98"/>
      <c r="S708" s="98"/>
      <c r="T708" s="98"/>
      <c r="U708" s="98"/>
      <c r="V708" s="98"/>
      <c r="W708" s="98"/>
      <c r="X708" s="98"/>
      <c r="Y708" s="98"/>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c r="CV708" s="5"/>
      <c r="CW708" s="5"/>
      <c r="CX708" s="6"/>
      <c r="CY708" s="6"/>
      <c r="CZ708" s="6"/>
      <c r="DA708" s="6"/>
    </row>
    <row r="709" spans="1:105" x14ac:dyDescent="0.25">
      <c r="A709" s="1"/>
      <c r="B709" s="5"/>
      <c r="C709" s="5"/>
      <c r="D709" s="5"/>
      <c r="E709" s="5"/>
      <c r="F709" s="17"/>
      <c r="G709" s="5"/>
      <c r="H709" s="16"/>
      <c r="I709" s="5"/>
      <c r="J709" s="5"/>
      <c r="K709" s="5"/>
      <c r="L709" s="5"/>
      <c r="M709" s="5"/>
      <c r="N709" s="5"/>
      <c r="O709" s="5"/>
      <c r="P709" s="98"/>
      <c r="Q709" s="98"/>
      <c r="R709" s="98"/>
      <c r="S709" s="98"/>
      <c r="T709" s="98"/>
      <c r="U709" s="98"/>
      <c r="V709" s="98"/>
      <c r="W709" s="98"/>
      <c r="X709" s="98"/>
      <c r="Y709" s="98"/>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CX709" s="6"/>
      <c r="CY709" s="6"/>
      <c r="CZ709" s="6"/>
      <c r="DA709" s="6"/>
    </row>
    <row r="710" spans="1:105" x14ac:dyDescent="0.25">
      <c r="A710" s="1"/>
      <c r="B710" s="5"/>
      <c r="C710" s="5"/>
      <c r="D710" s="5"/>
      <c r="E710" s="5"/>
      <c r="F710" s="17"/>
      <c r="G710" s="5"/>
      <c r="H710" s="16"/>
      <c r="I710" s="5"/>
      <c r="J710" s="5"/>
      <c r="K710" s="5"/>
      <c r="L710" s="5"/>
      <c r="M710" s="5"/>
      <c r="N710" s="5"/>
      <c r="O710" s="5"/>
      <c r="P710" s="98"/>
      <c r="Q710" s="98"/>
      <c r="R710" s="98"/>
      <c r="S710" s="98"/>
      <c r="T710" s="98"/>
      <c r="U710" s="98"/>
      <c r="V710" s="98"/>
      <c r="W710" s="98"/>
      <c r="X710" s="98"/>
      <c r="Y710" s="98"/>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CX710" s="6"/>
      <c r="CY710" s="6"/>
      <c r="CZ710" s="6"/>
      <c r="DA710" s="6"/>
    </row>
    <row r="711" spans="1:105" x14ac:dyDescent="0.25">
      <c r="A711" s="1"/>
      <c r="B711" s="5"/>
      <c r="C711" s="5"/>
      <c r="D711" s="5"/>
      <c r="E711" s="5"/>
      <c r="F711" s="17"/>
      <c r="G711" s="5"/>
      <c r="H711" s="16"/>
      <c r="I711" s="5"/>
      <c r="J711" s="5"/>
      <c r="K711" s="5"/>
      <c r="L711" s="5"/>
      <c r="M711" s="5"/>
      <c r="N711" s="5"/>
      <c r="O711" s="5"/>
      <c r="P711" s="98"/>
      <c r="Q711" s="98"/>
      <c r="R711" s="98"/>
      <c r="S711" s="98"/>
      <c r="T711" s="98"/>
      <c r="U711" s="98"/>
      <c r="V711" s="98"/>
      <c r="W711" s="98"/>
      <c r="X711" s="98"/>
      <c r="Y711" s="98"/>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5"/>
      <c r="CN711" s="5"/>
      <c r="CO711" s="5"/>
      <c r="CP711" s="5"/>
      <c r="CQ711" s="5"/>
      <c r="CR711" s="5"/>
      <c r="CS711" s="5"/>
      <c r="CT711" s="5"/>
      <c r="CU711" s="5"/>
      <c r="CV711" s="5"/>
      <c r="CW711" s="5"/>
      <c r="CX711" s="6"/>
      <c r="CY711" s="6"/>
      <c r="CZ711" s="6"/>
      <c r="DA711" s="6"/>
    </row>
    <row r="712" spans="1:105" x14ac:dyDescent="0.25">
      <c r="A712" s="1"/>
      <c r="B712" s="5"/>
      <c r="C712" s="5"/>
      <c r="D712" s="5"/>
      <c r="E712" s="5"/>
      <c r="F712" s="17"/>
      <c r="G712" s="5"/>
      <c r="H712" s="16"/>
      <c r="I712" s="5"/>
      <c r="J712" s="5"/>
      <c r="K712" s="5"/>
      <c r="L712" s="5"/>
      <c r="M712" s="5"/>
      <c r="N712" s="5"/>
      <c r="O712" s="5"/>
      <c r="P712" s="98"/>
      <c r="Q712" s="98"/>
      <c r="R712" s="98"/>
      <c r="S712" s="98"/>
      <c r="T712" s="98"/>
      <c r="U712" s="98"/>
      <c r="V712" s="98"/>
      <c r="W712" s="98"/>
      <c r="X712" s="98"/>
      <c r="Y712" s="98"/>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CX712" s="6"/>
      <c r="CY712" s="6"/>
      <c r="CZ712" s="6"/>
      <c r="DA712" s="6"/>
    </row>
    <row r="713" spans="1:105" x14ac:dyDescent="0.25">
      <c r="A713" s="1"/>
      <c r="B713" s="5"/>
      <c r="C713" s="5"/>
      <c r="D713" s="5"/>
      <c r="E713" s="5"/>
      <c r="F713" s="17"/>
      <c r="G713" s="5"/>
      <c r="H713" s="16"/>
      <c r="I713" s="5"/>
      <c r="J713" s="5"/>
      <c r="K713" s="5"/>
      <c r="L713" s="5"/>
      <c r="M713" s="5"/>
      <c r="N713" s="5"/>
      <c r="O713" s="5"/>
      <c r="P713" s="98"/>
      <c r="Q713" s="98"/>
      <c r="R713" s="98"/>
      <c r="S713" s="98"/>
      <c r="T713" s="98"/>
      <c r="U713" s="98"/>
      <c r="V713" s="98"/>
      <c r="W713" s="98"/>
      <c r="X713" s="98"/>
      <c r="Y713" s="98"/>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CX713" s="6"/>
      <c r="CY713" s="6"/>
      <c r="CZ713" s="6"/>
      <c r="DA713" s="6"/>
    </row>
    <row r="714" spans="1:105" x14ac:dyDescent="0.25">
      <c r="A714" s="1"/>
      <c r="B714" s="5"/>
      <c r="C714" s="5"/>
      <c r="D714" s="5"/>
      <c r="E714" s="5"/>
      <c r="F714" s="17"/>
      <c r="G714" s="5"/>
      <c r="H714" s="16"/>
      <c r="I714" s="5"/>
      <c r="J714" s="5"/>
      <c r="K714" s="5"/>
      <c r="L714" s="5"/>
      <c r="M714" s="5"/>
      <c r="N714" s="5"/>
      <c r="O714" s="5"/>
      <c r="P714" s="98"/>
      <c r="Q714" s="98"/>
      <c r="R714" s="98"/>
      <c r="S714" s="98"/>
      <c r="T714" s="98"/>
      <c r="U714" s="98"/>
      <c r="V714" s="98"/>
      <c r="W714" s="98"/>
      <c r="X714" s="98"/>
      <c r="Y714" s="98"/>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6"/>
      <c r="CY714" s="6"/>
      <c r="CZ714" s="6"/>
      <c r="DA714" s="6"/>
    </row>
    <row r="715" spans="1:105" x14ac:dyDescent="0.25">
      <c r="A715" s="1"/>
      <c r="B715" s="5"/>
      <c r="C715" s="5"/>
      <c r="D715" s="5"/>
      <c r="E715" s="5"/>
      <c r="F715" s="17"/>
      <c r="G715" s="5"/>
      <c r="H715" s="16"/>
      <c r="I715" s="5"/>
      <c r="J715" s="5"/>
      <c r="K715" s="5"/>
      <c r="L715" s="5"/>
      <c r="M715" s="5"/>
      <c r="N715" s="5"/>
      <c r="O715" s="5"/>
      <c r="P715" s="98"/>
      <c r="Q715" s="98"/>
      <c r="R715" s="98"/>
      <c r="S715" s="98"/>
      <c r="T715" s="98"/>
      <c r="U715" s="98"/>
      <c r="V715" s="98"/>
      <c r="W715" s="98"/>
      <c r="X715" s="98"/>
      <c r="Y715" s="98"/>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6"/>
      <c r="CY715" s="6"/>
      <c r="CZ715" s="6"/>
      <c r="DA715" s="6"/>
    </row>
    <row r="716" spans="1:105" x14ac:dyDescent="0.25">
      <c r="A716" s="1"/>
      <c r="B716" s="5"/>
      <c r="C716" s="5"/>
      <c r="D716" s="5"/>
      <c r="E716" s="5"/>
      <c r="F716" s="17"/>
      <c r="G716" s="5"/>
      <c r="H716" s="16"/>
      <c r="I716" s="5"/>
      <c r="J716" s="5"/>
      <c r="K716" s="5"/>
      <c r="L716" s="5"/>
      <c r="M716" s="5"/>
      <c r="N716" s="5"/>
      <c r="O716" s="5"/>
      <c r="P716" s="98"/>
      <c r="Q716" s="98"/>
      <c r="R716" s="98"/>
      <c r="S716" s="98"/>
      <c r="T716" s="98"/>
      <c r="U716" s="98"/>
      <c r="V716" s="98"/>
      <c r="W716" s="98"/>
      <c r="X716" s="98"/>
      <c r="Y716" s="98"/>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6"/>
      <c r="CY716" s="6"/>
      <c r="CZ716" s="6"/>
      <c r="DA716" s="6"/>
    </row>
    <row r="717" spans="1:105" x14ac:dyDescent="0.25">
      <c r="A717" s="1"/>
      <c r="B717" s="5"/>
      <c r="C717" s="5"/>
      <c r="D717" s="5"/>
      <c r="E717" s="5"/>
      <c r="F717" s="17"/>
      <c r="G717" s="5"/>
      <c r="H717" s="16"/>
      <c r="I717" s="5"/>
      <c r="J717" s="5"/>
      <c r="K717" s="5"/>
      <c r="L717" s="5"/>
      <c r="M717" s="5"/>
      <c r="N717" s="5"/>
      <c r="O717" s="5"/>
      <c r="P717" s="98"/>
      <c r="Q717" s="98"/>
      <c r="R717" s="98"/>
      <c r="S717" s="98"/>
      <c r="T717" s="98"/>
      <c r="U717" s="98"/>
      <c r="V717" s="98"/>
      <c r="W717" s="98"/>
      <c r="X717" s="98"/>
      <c r="Y717" s="98"/>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6"/>
      <c r="CY717" s="6"/>
      <c r="CZ717" s="6"/>
      <c r="DA717" s="6"/>
    </row>
    <row r="718" spans="1:105" x14ac:dyDescent="0.25">
      <c r="A718" s="1"/>
      <c r="B718" s="5"/>
      <c r="C718" s="5"/>
      <c r="D718" s="5"/>
      <c r="E718" s="5"/>
      <c r="F718" s="17"/>
      <c r="G718" s="5"/>
      <c r="H718" s="16"/>
      <c r="I718" s="5"/>
      <c r="J718" s="5"/>
      <c r="K718" s="5"/>
      <c r="L718" s="5"/>
      <c r="M718" s="5"/>
      <c r="N718" s="5"/>
      <c r="O718" s="5"/>
      <c r="P718" s="98"/>
      <c r="Q718" s="98"/>
      <c r="R718" s="98"/>
      <c r="S718" s="98"/>
      <c r="T718" s="98"/>
      <c r="U718" s="98"/>
      <c r="V718" s="98"/>
      <c r="W718" s="98"/>
      <c r="X718" s="98"/>
      <c r="Y718" s="98"/>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6"/>
      <c r="CY718" s="6"/>
      <c r="CZ718" s="6"/>
      <c r="DA718" s="6"/>
    </row>
    <row r="719" spans="1:105" x14ac:dyDescent="0.25">
      <c r="A719" s="1"/>
      <c r="B719" s="5"/>
      <c r="C719" s="5"/>
      <c r="D719" s="5"/>
      <c r="E719" s="5"/>
      <c r="F719" s="17"/>
      <c r="G719" s="5"/>
      <c r="H719" s="16"/>
      <c r="I719" s="5"/>
      <c r="J719" s="5"/>
      <c r="K719" s="5"/>
      <c r="L719" s="5"/>
      <c r="M719" s="5"/>
      <c r="N719" s="5"/>
      <c r="O719" s="5"/>
      <c r="P719" s="98"/>
      <c r="Q719" s="98"/>
      <c r="R719" s="98"/>
      <c r="S719" s="98"/>
      <c r="T719" s="98"/>
      <c r="U719" s="98"/>
      <c r="V719" s="98"/>
      <c r="W719" s="98"/>
      <c r="X719" s="98"/>
      <c r="Y719" s="98"/>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6"/>
      <c r="CY719" s="6"/>
      <c r="CZ719" s="6"/>
      <c r="DA719" s="6"/>
    </row>
    <row r="720" spans="1:105" x14ac:dyDescent="0.25">
      <c r="A720" s="1"/>
      <c r="B720" s="5"/>
      <c r="C720" s="5"/>
      <c r="D720" s="5"/>
      <c r="E720" s="5"/>
      <c r="F720" s="17"/>
      <c r="G720" s="5"/>
      <c r="H720" s="16"/>
      <c r="I720" s="5"/>
      <c r="J720" s="5"/>
      <c r="K720" s="5"/>
      <c r="L720" s="5"/>
      <c r="M720" s="5"/>
      <c r="N720" s="5"/>
      <c r="O720" s="5"/>
      <c r="P720" s="98"/>
      <c r="Q720" s="98"/>
      <c r="R720" s="98"/>
      <c r="S720" s="98"/>
      <c r="T720" s="98"/>
      <c r="U720" s="98"/>
      <c r="V720" s="98"/>
      <c r="W720" s="98"/>
      <c r="X720" s="98"/>
      <c r="Y720" s="98"/>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6"/>
      <c r="CY720" s="6"/>
      <c r="CZ720" s="6"/>
      <c r="DA720" s="6"/>
    </row>
    <row r="721" spans="1:105" x14ac:dyDescent="0.25">
      <c r="A721" s="1"/>
      <c r="B721" s="5"/>
      <c r="C721" s="5"/>
      <c r="D721" s="5"/>
      <c r="E721" s="5"/>
      <c r="F721" s="17"/>
      <c r="G721" s="5"/>
      <c r="H721" s="16"/>
      <c r="I721" s="5"/>
      <c r="J721" s="5"/>
      <c r="K721" s="5"/>
      <c r="L721" s="5"/>
      <c r="M721" s="5"/>
      <c r="N721" s="5"/>
      <c r="O721" s="5"/>
      <c r="P721" s="98"/>
      <c r="Q721" s="98"/>
      <c r="R721" s="98"/>
      <c r="S721" s="98"/>
      <c r="T721" s="98"/>
      <c r="U721" s="98"/>
      <c r="V721" s="98"/>
      <c r="W721" s="98"/>
      <c r="X721" s="98"/>
      <c r="Y721" s="98"/>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6"/>
      <c r="CY721" s="6"/>
      <c r="CZ721" s="6"/>
      <c r="DA721" s="6"/>
    </row>
    <row r="722" spans="1:105" x14ac:dyDescent="0.25">
      <c r="A722" s="1"/>
      <c r="B722" s="5"/>
      <c r="C722" s="5"/>
      <c r="D722" s="5"/>
      <c r="E722" s="5"/>
      <c r="F722" s="17"/>
      <c r="G722" s="5"/>
      <c r="H722" s="16"/>
      <c r="I722" s="5"/>
      <c r="J722" s="5"/>
      <c r="K722" s="5"/>
      <c r="L722" s="5"/>
      <c r="M722" s="5"/>
      <c r="N722" s="5"/>
      <c r="O722" s="5"/>
      <c r="P722" s="98"/>
      <c r="Q722" s="98"/>
      <c r="R722" s="98"/>
      <c r="S722" s="98"/>
      <c r="T722" s="98"/>
      <c r="U722" s="98"/>
      <c r="V722" s="98"/>
      <c r="W722" s="98"/>
      <c r="X722" s="98"/>
      <c r="Y722" s="98"/>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5"/>
      <c r="CQ722" s="5"/>
      <c r="CR722" s="5"/>
      <c r="CS722" s="5"/>
      <c r="CT722" s="5"/>
      <c r="CU722" s="5"/>
      <c r="CV722" s="5"/>
      <c r="CW722" s="5"/>
      <c r="CX722" s="6"/>
      <c r="CY722" s="6"/>
      <c r="CZ722" s="6"/>
      <c r="DA722" s="6"/>
    </row>
    <row r="723" spans="1:105" x14ac:dyDescent="0.25">
      <c r="A723" s="1"/>
      <c r="B723" s="5"/>
      <c r="C723" s="5"/>
      <c r="D723" s="5"/>
      <c r="E723" s="5"/>
      <c r="F723" s="17"/>
      <c r="G723" s="5"/>
      <c r="H723" s="16"/>
      <c r="I723" s="5"/>
      <c r="J723" s="5"/>
      <c r="K723" s="5"/>
      <c r="L723" s="5"/>
      <c r="M723" s="5"/>
      <c r="N723" s="5"/>
      <c r="O723" s="5"/>
      <c r="P723" s="98"/>
      <c r="Q723" s="98"/>
      <c r="R723" s="98"/>
      <c r="S723" s="98"/>
      <c r="T723" s="98"/>
      <c r="U723" s="98"/>
      <c r="V723" s="98"/>
      <c r="W723" s="98"/>
      <c r="X723" s="98"/>
      <c r="Y723" s="98"/>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5"/>
      <c r="CR723" s="5"/>
      <c r="CS723" s="5"/>
      <c r="CT723" s="5"/>
      <c r="CU723" s="5"/>
      <c r="CV723" s="5"/>
      <c r="CW723" s="5"/>
      <c r="CX723" s="6"/>
      <c r="CY723" s="6"/>
      <c r="CZ723" s="6"/>
      <c r="DA723" s="6"/>
    </row>
    <row r="724" spans="1:105" x14ac:dyDescent="0.25">
      <c r="A724" s="1"/>
      <c r="B724" s="5"/>
      <c r="C724" s="5"/>
      <c r="D724" s="5"/>
      <c r="E724" s="5"/>
      <c r="F724" s="17"/>
      <c r="G724" s="5"/>
      <c r="H724" s="16"/>
      <c r="I724" s="5"/>
      <c r="J724" s="5"/>
      <c r="K724" s="5"/>
      <c r="L724" s="5"/>
      <c r="M724" s="5"/>
      <c r="N724" s="5"/>
      <c r="O724" s="5"/>
      <c r="P724" s="98"/>
      <c r="Q724" s="98"/>
      <c r="R724" s="98"/>
      <c r="S724" s="98"/>
      <c r="T724" s="98"/>
      <c r="U724" s="98"/>
      <c r="V724" s="98"/>
      <c r="W724" s="98"/>
      <c r="X724" s="98"/>
      <c r="Y724" s="98"/>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5"/>
      <c r="CN724" s="5"/>
      <c r="CO724" s="5"/>
      <c r="CP724" s="5"/>
      <c r="CQ724" s="5"/>
      <c r="CR724" s="5"/>
      <c r="CS724" s="5"/>
      <c r="CT724" s="5"/>
      <c r="CU724" s="5"/>
      <c r="CV724" s="5"/>
      <c r="CW724" s="5"/>
      <c r="CX724" s="6"/>
      <c r="CY724" s="6"/>
      <c r="CZ724" s="6"/>
      <c r="DA724" s="6"/>
    </row>
    <row r="725" spans="1:105" x14ac:dyDescent="0.25">
      <c r="A725" s="1"/>
      <c r="B725" s="5"/>
      <c r="C725" s="5"/>
      <c r="D725" s="5"/>
      <c r="E725" s="5"/>
      <c r="F725" s="17"/>
      <c r="G725" s="5"/>
      <c r="H725" s="16"/>
      <c r="I725" s="5"/>
      <c r="J725" s="5"/>
      <c r="K725" s="5"/>
      <c r="L725" s="5"/>
      <c r="M725" s="5"/>
      <c r="N725" s="5"/>
      <c r="O725" s="5"/>
      <c r="P725" s="98"/>
      <c r="Q725" s="98"/>
      <c r="R725" s="98"/>
      <c r="S725" s="98"/>
      <c r="T725" s="98"/>
      <c r="U725" s="98"/>
      <c r="V725" s="98"/>
      <c r="W725" s="98"/>
      <c r="X725" s="98"/>
      <c r="Y725" s="98"/>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5"/>
      <c r="CQ725" s="5"/>
      <c r="CR725" s="5"/>
      <c r="CS725" s="5"/>
      <c r="CT725" s="5"/>
      <c r="CU725" s="5"/>
      <c r="CV725" s="5"/>
      <c r="CW725" s="5"/>
      <c r="CX725" s="6"/>
      <c r="CY725" s="6"/>
      <c r="CZ725" s="6"/>
      <c r="DA725" s="6"/>
    </row>
    <row r="726" spans="1:105" x14ac:dyDescent="0.25">
      <c r="A726" s="1"/>
      <c r="B726" s="5"/>
      <c r="C726" s="5"/>
      <c r="D726" s="5"/>
      <c r="E726" s="5"/>
      <c r="F726" s="17"/>
      <c r="G726" s="5"/>
      <c r="H726" s="16"/>
      <c r="I726" s="5"/>
      <c r="J726" s="5"/>
      <c r="K726" s="5"/>
      <c r="L726" s="5"/>
      <c r="M726" s="5"/>
      <c r="N726" s="5"/>
      <c r="O726" s="5"/>
      <c r="P726" s="98"/>
      <c r="Q726" s="98"/>
      <c r="R726" s="98"/>
      <c r="S726" s="98"/>
      <c r="T726" s="98"/>
      <c r="U726" s="98"/>
      <c r="V726" s="98"/>
      <c r="W726" s="98"/>
      <c r="X726" s="98"/>
      <c r="Y726" s="98"/>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6"/>
      <c r="CY726" s="6"/>
      <c r="CZ726" s="6"/>
      <c r="DA726" s="6"/>
    </row>
    <row r="727" spans="1:105" x14ac:dyDescent="0.25">
      <c r="A727" s="1"/>
      <c r="B727" s="5"/>
      <c r="C727" s="5"/>
      <c r="D727" s="5"/>
      <c r="E727" s="5"/>
      <c r="F727" s="17"/>
      <c r="G727" s="5"/>
      <c r="H727" s="16"/>
      <c r="I727" s="5"/>
      <c r="J727" s="5"/>
      <c r="K727" s="5"/>
      <c r="L727" s="5"/>
      <c r="M727" s="5"/>
      <c r="N727" s="5"/>
      <c r="O727" s="5"/>
      <c r="P727" s="98"/>
      <c r="Q727" s="98"/>
      <c r="R727" s="98"/>
      <c r="S727" s="98"/>
      <c r="T727" s="98"/>
      <c r="U727" s="98"/>
      <c r="V727" s="98"/>
      <c r="W727" s="98"/>
      <c r="X727" s="98"/>
      <c r="Y727" s="98"/>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5"/>
      <c r="CQ727" s="5"/>
      <c r="CR727" s="5"/>
      <c r="CS727" s="5"/>
      <c r="CT727" s="5"/>
      <c r="CU727" s="5"/>
      <c r="CV727" s="5"/>
      <c r="CW727" s="5"/>
      <c r="CX727" s="6"/>
      <c r="CY727" s="6"/>
      <c r="CZ727" s="6"/>
      <c r="DA727" s="6"/>
    </row>
    <row r="728" spans="1:105" x14ac:dyDescent="0.25">
      <c r="A728" s="1"/>
      <c r="B728" s="5"/>
      <c r="C728" s="5"/>
      <c r="D728" s="5"/>
      <c r="E728" s="5"/>
      <c r="F728" s="17"/>
      <c r="G728" s="5"/>
      <c r="H728" s="16"/>
      <c r="I728" s="5"/>
      <c r="J728" s="5"/>
      <c r="K728" s="5"/>
      <c r="L728" s="5"/>
      <c r="M728" s="5"/>
      <c r="N728" s="5"/>
      <c r="O728" s="5"/>
      <c r="P728" s="98"/>
      <c r="Q728" s="98"/>
      <c r="R728" s="98"/>
      <c r="S728" s="98"/>
      <c r="T728" s="98"/>
      <c r="U728" s="98"/>
      <c r="V728" s="98"/>
      <c r="W728" s="98"/>
      <c r="X728" s="98"/>
      <c r="Y728" s="98"/>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5"/>
      <c r="CU728" s="5"/>
      <c r="CV728" s="5"/>
      <c r="CW728" s="5"/>
      <c r="CX728" s="6"/>
      <c r="CY728" s="6"/>
      <c r="CZ728" s="6"/>
      <c r="DA728" s="6"/>
    </row>
    <row r="729" spans="1:105" x14ac:dyDescent="0.25">
      <c r="A729" s="1"/>
      <c r="B729" s="5"/>
      <c r="C729" s="5"/>
      <c r="D729" s="5"/>
      <c r="E729" s="5"/>
      <c r="F729" s="17"/>
      <c r="G729" s="5"/>
      <c r="H729" s="16"/>
      <c r="I729" s="5"/>
      <c r="J729" s="5"/>
      <c r="K729" s="5"/>
      <c r="L729" s="5"/>
      <c r="M729" s="5"/>
      <c r="N729" s="5"/>
      <c r="O729" s="5"/>
      <c r="P729" s="98"/>
      <c r="Q729" s="98"/>
      <c r="R729" s="98"/>
      <c r="S729" s="98"/>
      <c r="T729" s="98"/>
      <c r="U729" s="98"/>
      <c r="V729" s="98"/>
      <c r="W729" s="98"/>
      <c r="X729" s="98"/>
      <c r="Y729" s="98"/>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5"/>
      <c r="CU729" s="5"/>
      <c r="CV729" s="5"/>
      <c r="CW729" s="5"/>
      <c r="CX729" s="6"/>
      <c r="CY729" s="6"/>
      <c r="CZ729" s="6"/>
      <c r="DA729" s="6"/>
    </row>
    <row r="730" spans="1:105" x14ac:dyDescent="0.25">
      <c r="A730" s="1"/>
      <c r="B730" s="5"/>
      <c r="C730" s="5"/>
      <c r="D730" s="5"/>
      <c r="E730" s="5"/>
      <c r="F730" s="17"/>
      <c r="G730" s="5"/>
      <c r="H730" s="16"/>
      <c r="I730" s="5"/>
      <c r="J730" s="5"/>
      <c r="K730" s="5"/>
      <c r="L730" s="5"/>
      <c r="M730" s="5"/>
      <c r="N730" s="5"/>
      <c r="O730" s="5"/>
      <c r="P730" s="98"/>
      <c r="Q730" s="98"/>
      <c r="R730" s="98"/>
      <c r="S730" s="98"/>
      <c r="T730" s="98"/>
      <c r="U730" s="98"/>
      <c r="V730" s="98"/>
      <c r="W730" s="98"/>
      <c r="X730" s="98"/>
      <c r="Y730" s="98"/>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5"/>
      <c r="CQ730" s="5"/>
      <c r="CR730" s="5"/>
      <c r="CS730" s="5"/>
      <c r="CT730" s="5"/>
      <c r="CU730" s="5"/>
      <c r="CV730" s="5"/>
      <c r="CW730" s="5"/>
      <c r="CX730" s="6"/>
      <c r="CY730" s="6"/>
      <c r="CZ730" s="6"/>
      <c r="DA730" s="6"/>
    </row>
    <row r="731" spans="1:105" x14ac:dyDescent="0.25">
      <c r="A731" s="1"/>
      <c r="B731" s="5"/>
      <c r="C731" s="5"/>
      <c r="D731" s="5"/>
      <c r="E731" s="5"/>
      <c r="F731" s="17"/>
      <c r="G731" s="5"/>
      <c r="H731" s="16"/>
      <c r="I731" s="5"/>
      <c r="J731" s="5"/>
      <c r="K731" s="5"/>
      <c r="L731" s="5"/>
      <c r="M731" s="5"/>
      <c r="N731" s="5"/>
      <c r="O731" s="5"/>
      <c r="P731" s="98"/>
      <c r="Q731" s="98"/>
      <c r="R731" s="98"/>
      <c r="S731" s="98"/>
      <c r="T731" s="98"/>
      <c r="U731" s="98"/>
      <c r="V731" s="98"/>
      <c r="W731" s="98"/>
      <c r="X731" s="98"/>
      <c r="Y731" s="98"/>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c r="CW731" s="5"/>
      <c r="CX731" s="6"/>
      <c r="CY731" s="6"/>
      <c r="CZ731" s="6"/>
      <c r="DA731" s="6"/>
    </row>
    <row r="732" spans="1:105" x14ac:dyDescent="0.25">
      <c r="A732" s="1"/>
      <c r="B732" s="5"/>
      <c r="C732" s="5"/>
      <c r="D732" s="5"/>
      <c r="E732" s="5"/>
      <c r="F732" s="17"/>
      <c r="G732" s="5"/>
      <c r="H732" s="16"/>
      <c r="I732" s="5"/>
      <c r="J732" s="5"/>
      <c r="K732" s="5"/>
      <c r="L732" s="5"/>
      <c r="M732" s="5"/>
      <c r="N732" s="5"/>
      <c r="O732" s="5"/>
      <c r="P732" s="98"/>
      <c r="Q732" s="98"/>
      <c r="R732" s="98"/>
      <c r="S732" s="98"/>
      <c r="T732" s="98"/>
      <c r="U732" s="98"/>
      <c r="V732" s="98"/>
      <c r="W732" s="98"/>
      <c r="X732" s="98"/>
      <c r="Y732" s="98"/>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5"/>
      <c r="CQ732" s="5"/>
      <c r="CR732" s="5"/>
      <c r="CS732" s="5"/>
      <c r="CT732" s="5"/>
      <c r="CU732" s="5"/>
      <c r="CV732" s="5"/>
      <c r="CW732" s="5"/>
      <c r="CX732" s="6"/>
      <c r="CY732" s="6"/>
      <c r="CZ732" s="6"/>
      <c r="DA732" s="6"/>
    </row>
    <row r="733" spans="1:105" x14ac:dyDescent="0.25">
      <c r="A733" s="1"/>
      <c r="B733" s="5"/>
      <c r="C733" s="5"/>
      <c r="D733" s="5"/>
      <c r="E733" s="5"/>
      <c r="F733" s="17"/>
      <c r="G733" s="5"/>
      <c r="H733" s="16"/>
      <c r="I733" s="5"/>
      <c r="J733" s="5"/>
      <c r="K733" s="5"/>
      <c r="L733" s="5"/>
      <c r="M733" s="5"/>
      <c r="N733" s="5"/>
      <c r="O733" s="5"/>
      <c r="P733" s="98"/>
      <c r="Q733" s="98"/>
      <c r="R733" s="98"/>
      <c r="S733" s="98"/>
      <c r="T733" s="98"/>
      <c r="U733" s="98"/>
      <c r="V733" s="98"/>
      <c r="W733" s="98"/>
      <c r="X733" s="98"/>
      <c r="Y733" s="98"/>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5"/>
      <c r="CU733" s="5"/>
      <c r="CV733" s="5"/>
      <c r="CW733" s="5"/>
      <c r="CX733" s="6"/>
      <c r="CY733" s="6"/>
      <c r="CZ733" s="6"/>
      <c r="DA733" s="6"/>
    </row>
    <row r="734" spans="1:105" x14ac:dyDescent="0.25">
      <c r="A734" s="1"/>
      <c r="B734" s="5"/>
      <c r="C734" s="5"/>
      <c r="D734" s="5"/>
      <c r="E734" s="5"/>
      <c r="F734" s="17"/>
      <c r="G734" s="5"/>
      <c r="H734" s="16"/>
      <c r="I734" s="5"/>
      <c r="J734" s="5"/>
      <c r="K734" s="5"/>
      <c r="L734" s="5"/>
      <c r="M734" s="5"/>
      <c r="N734" s="5"/>
      <c r="O734" s="5"/>
      <c r="P734" s="98"/>
      <c r="Q734" s="98"/>
      <c r="R734" s="98"/>
      <c r="S734" s="98"/>
      <c r="T734" s="98"/>
      <c r="U734" s="98"/>
      <c r="V734" s="98"/>
      <c r="W734" s="98"/>
      <c r="X734" s="98"/>
      <c r="Y734" s="98"/>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5"/>
      <c r="CQ734" s="5"/>
      <c r="CR734" s="5"/>
      <c r="CS734" s="5"/>
      <c r="CT734" s="5"/>
      <c r="CU734" s="5"/>
      <c r="CV734" s="5"/>
      <c r="CW734" s="5"/>
      <c r="CX734" s="6"/>
      <c r="CY734" s="6"/>
      <c r="CZ734" s="6"/>
      <c r="DA734" s="6"/>
    </row>
    <row r="735" spans="1:105" x14ac:dyDescent="0.25">
      <c r="A735" s="1"/>
      <c r="B735" s="5"/>
      <c r="C735" s="5"/>
      <c r="D735" s="5"/>
      <c r="E735" s="5"/>
      <c r="F735" s="17"/>
      <c r="G735" s="5"/>
      <c r="H735" s="16"/>
      <c r="I735" s="5"/>
      <c r="J735" s="5"/>
      <c r="K735" s="5"/>
      <c r="L735" s="5"/>
      <c r="M735" s="5"/>
      <c r="N735" s="5"/>
      <c r="O735" s="5"/>
      <c r="P735" s="98"/>
      <c r="Q735" s="98"/>
      <c r="R735" s="98"/>
      <c r="S735" s="98"/>
      <c r="T735" s="98"/>
      <c r="U735" s="98"/>
      <c r="V735" s="98"/>
      <c r="W735" s="98"/>
      <c r="X735" s="98"/>
      <c r="Y735" s="98"/>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5"/>
      <c r="CU735" s="5"/>
      <c r="CV735" s="5"/>
      <c r="CW735" s="5"/>
      <c r="CX735" s="6"/>
      <c r="CY735" s="6"/>
      <c r="CZ735" s="6"/>
      <c r="DA735" s="6"/>
    </row>
    <row r="736" spans="1:105" x14ac:dyDescent="0.25">
      <c r="A736" s="1"/>
      <c r="B736" s="5"/>
      <c r="C736" s="5"/>
      <c r="D736" s="5"/>
      <c r="E736" s="5"/>
      <c r="F736" s="17"/>
      <c r="G736" s="5"/>
      <c r="H736" s="16"/>
      <c r="I736" s="5"/>
      <c r="J736" s="5"/>
      <c r="K736" s="5"/>
      <c r="L736" s="5"/>
      <c r="M736" s="5"/>
      <c r="N736" s="5"/>
      <c r="O736" s="5"/>
      <c r="P736" s="98"/>
      <c r="Q736" s="98"/>
      <c r="R736" s="98"/>
      <c r="S736" s="98"/>
      <c r="T736" s="98"/>
      <c r="U736" s="98"/>
      <c r="V736" s="98"/>
      <c r="W736" s="98"/>
      <c r="X736" s="98"/>
      <c r="Y736" s="98"/>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c r="CV736" s="5"/>
      <c r="CW736" s="5"/>
      <c r="CX736" s="6"/>
      <c r="CY736" s="6"/>
      <c r="CZ736" s="6"/>
      <c r="DA736" s="6"/>
    </row>
    <row r="737" spans="1:105" x14ac:dyDescent="0.25">
      <c r="A737" s="1"/>
      <c r="B737" s="5"/>
      <c r="C737" s="5"/>
      <c r="D737" s="5"/>
      <c r="E737" s="5"/>
      <c r="F737" s="17"/>
      <c r="G737" s="5"/>
      <c r="H737" s="16"/>
      <c r="I737" s="5"/>
      <c r="J737" s="5"/>
      <c r="K737" s="5"/>
      <c r="L737" s="5"/>
      <c r="M737" s="5"/>
      <c r="N737" s="5"/>
      <c r="O737" s="5"/>
      <c r="P737" s="98"/>
      <c r="Q737" s="98"/>
      <c r="R737" s="98"/>
      <c r="S737" s="98"/>
      <c r="T737" s="98"/>
      <c r="U737" s="98"/>
      <c r="V737" s="98"/>
      <c r="W737" s="98"/>
      <c r="X737" s="98"/>
      <c r="Y737" s="98"/>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5"/>
      <c r="CU737" s="5"/>
      <c r="CV737" s="5"/>
      <c r="CW737" s="5"/>
      <c r="CX737" s="6"/>
      <c r="CY737" s="6"/>
      <c r="CZ737" s="6"/>
      <c r="DA737" s="6"/>
    </row>
    <row r="738" spans="1:105" x14ac:dyDescent="0.25">
      <c r="A738" s="1"/>
      <c r="B738" s="5"/>
      <c r="C738" s="5"/>
      <c r="D738" s="5"/>
      <c r="E738" s="5"/>
      <c r="F738" s="17"/>
      <c r="G738" s="5"/>
      <c r="H738" s="16"/>
      <c r="I738" s="5"/>
      <c r="J738" s="5"/>
      <c r="K738" s="5"/>
      <c r="L738" s="5"/>
      <c r="M738" s="5"/>
      <c r="N738" s="5"/>
      <c r="O738" s="5"/>
      <c r="P738" s="98"/>
      <c r="Q738" s="98"/>
      <c r="R738" s="98"/>
      <c r="S738" s="98"/>
      <c r="T738" s="98"/>
      <c r="U738" s="98"/>
      <c r="V738" s="98"/>
      <c r="W738" s="98"/>
      <c r="X738" s="98"/>
      <c r="Y738" s="98"/>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5"/>
      <c r="CQ738" s="5"/>
      <c r="CR738" s="5"/>
      <c r="CS738" s="5"/>
      <c r="CT738" s="5"/>
      <c r="CU738" s="5"/>
      <c r="CV738" s="5"/>
      <c r="CW738" s="5"/>
      <c r="CX738" s="6"/>
      <c r="CY738" s="6"/>
      <c r="CZ738" s="6"/>
      <c r="DA738" s="6"/>
    </row>
    <row r="739" spans="1:105" x14ac:dyDescent="0.25">
      <c r="A739" s="1"/>
      <c r="B739" s="5"/>
      <c r="C739" s="5"/>
      <c r="D739" s="5"/>
      <c r="E739" s="5"/>
      <c r="F739" s="17"/>
      <c r="G739" s="5"/>
      <c r="H739" s="16"/>
      <c r="I739" s="5"/>
      <c r="J739" s="5"/>
      <c r="K739" s="5"/>
      <c r="L739" s="5"/>
      <c r="M739" s="5"/>
      <c r="N739" s="5"/>
      <c r="O739" s="5"/>
      <c r="P739" s="98"/>
      <c r="Q739" s="98"/>
      <c r="R739" s="98"/>
      <c r="S739" s="98"/>
      <c r="T739" s="98"/>
      <c r="U739" s="98"/>
      <c r="V739" s="98"/>
      <c r="W739" s="98"/>
      <c r="X739" s="98"/>
      <c r="Y739" s="98"/>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5"/>
      <c r="CQ739" s="5"/>
      <c r="CR739" s="5"/>
      <c r="CS739" s="5"/>
      <c r="CT739" s="5"/>
      <c r="CU739" s="5"/>
      <c r="CV739" s="5"/>
      <c r="CW739" s="5"/>
      <c r="CX739" s="6"/>
      <c r="CY739" s="6"/>
      <c r="CZ739" s="6"/>
      <c r="DA739" s="6"/>
    </row>
    <row r="740" spans="1:105" x14ac:dyDescent="0.25">
      <c r="A740" s="1"/>
      <c r="B740" s="5"/>
      <c r="C740" s="5"/>
      <c r="D740" s="5"/>
      <c r="E740" s="5"/>
      <c r="F740" s="17"/>
      <c r="G740" s="5"/>
      <c r="H740" s="16"/>
      <c r="I740" s="5"/>
      <c r="J740" s="5"/>
      <c r="K740" s="5"/>
      <c r="L740" s="5"/>
      <c r="M740" s="5"/>
      <c r="N740" s="5"/>
      <c r="O740" s="5"/>
      <c r="P740" s="98"/>
      <c r="Q740" s="98"/>
      <c r="R740" s="98"/>
      <c r="S740" s="98"/>
      <c r="T740" s="98"/>
      <c r="U740" s="98"/>
      <c r="V740" s="98"/>
      <c r="W740" s="98"/>
      <c r="X740" s="98"/>
      <c r="Y740" s="98"/>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5"/>
      <c r="CQ740" s="5"/>
      <c r="CR740" s="5"/>
      <c r="CS740" s="5"/>
      <c r="CT740" s="5"/>
      <c r="CU740" s="5"/>
      <c r="CV740" s="5"/>
      <c r="CW740" s="5"/>
      <c r="CX740" s="6"/>
      <c r="CY740" s="6"/>
      <c r="CZ740" s="6"/>
      <c r="DA740" s="6"/>
    </row>
    <row r="741" spans="1:105" x14ac:dyDescent="0.25">
      <c r="A741" s="1"/>
      <c r="B741" s="5"/>
      <c r="C741" s="5"/>
      <c r="D741" s="5"/>
      <c r="E741" s="5"/>
      <c r="F741" s="17"/>
      <c r="G741" s="5"/>
      <c r="H741" s="16"/>
      <c r="I741" s="5"/>
      <c r="J741" s="5"/>
      <c r="K741" s="5"/>
      <c r="L741" s="5"/>
      <c r="M741" s="5"/>
      <c r="N741" s="5"/>
      <c r="O741" s="5"/>
      <c r="P741" s="98"/>
      <c r="Q741" s="98"/>
      <c r="R741" s="98"/>
      <c r="S741" s="98"/>
      <c r="T741" s="98"/>
      <c r="U741" s="98"/>
      <c r="V741" s="98"/>
      <c r="W741" s="98"/>
      <c r="X741" s="98"/>
      <c r="Y741" s="98"/>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6"/>
      <c r="CY741" s="6"/>
      <c r="CZ741" s="6"/>
      <c r="DA741" s="6"/>
    </row>
    <row r="742" spans="1:105" x14ac:dyDescent="0.25">
      <c r="A742" s="1"/>
      <c r="B742" s="5"/>
      <c r="C742" s="5"/>
      <c r="D742" s="5"/>
      <c r="E742" s="5"/>
      <c r="F742" s="17"/>
      <c r="G742" s="5"/>
      <c r="H742" s="16"/>
      <c r="I742" s="5"/>
      <c r="J742" s="5"/>
      <c r="K742" s="5"/>
      <c r="L742" s="5"/>
      <c r="M742" s="5"/>
      <c r="N742" s="5"/>
      <c r="O742" s="5"/>
      <c r="P742" s="98"/>
      <c r="Q742" s="98"/>
      <c r="R742" s="98"/>
      <c r="S742" s="98"/>
      <c r="T742" s="98"/>
      <c r="U742" s="98"/>
      <c r="V742" s="98"/>
      <c r="W742" s="98"/>
      <c r="X742" s="98"/>
      <c r="Y742" s="98"/>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6"/>
      <c r="CY742" s="6"/>
      <c r="CZ742" s="6"/>
      <c r="DA742" s="6"/>
    </row>
    <row r="743" spans="1:105" x14ac:dyDescent="0.25">
      <c r="A743" s="1"/>
      <c r="B743" s="5"/>
      <c r="C743" s="5"/>
      <c r="D743" s="5"/>
      <c r="E743" s="5"/>
      <c r="F743" s="17"/>
      <c r="G743" s="5"/>
      <c r="H743" s="16"/>
      <c r="I743" s="5"/>
      <c r="J743" s="5"/>
      <c r="K743" s="5"/>
      <c r="L743" s="5"/>
      <c r="M743" s="5"/>
      <c r="N743" s="5"/>
      <c r="O743" s="5"/>
      <c r="P743" s="98"/>
      <c r="Q743" s="98"/>
      <c r="R743" s="98"/>
      <c r="S743" s="98"/>
      <c r="T743" s="98"/>
      <c r="U743" s="98"/>
      <c r="V743" s="98"/>
      <c r="W743" s="98"/>
      <c r="X743" s="98"/>
      <c r="Y743" s="98"/>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c r="CW743" s="5"/>
      <c r="CX743" s="6"/>
      <c r="CY743" s="6"/>
      <c r="CZ743" s="6"/>
      <c r="DA743" s="6"/>
    </row>
    <row r="744" spans="1:105" x14ac:dyDescent="0.25">
      <c r="A744" s="1"/>
      <c r="B744" s="5"/>
      <c r="C744" s="5"/>
      <c r="D744" s="5"/>
      <c r="E744" s="5"/>
      <c r="F744" s="17"/>
      <c r="G744" s="5"/>
      <c r="H744" s="16"/>
      <c r="I744" s="5"/>
      <c r="J744" s="5"/>
      <c r="K744" s="5"/>
      <c r="L744" s="5"/>
      <c r="M744" s="5"/>
      <c r="N744" s="5"/>
      <c r="O744" s="5"/>
      <c r="P744" s="98"/>
      <c r="Q744" s="98"/>
      <c r="R744" s="98"/>
      <c r="S744" s="98"/>
      <c r="T744" s="98"/>
      <c r="U744" s="98"/>
      <c r="V744" s="98"/>
      <c r="W744" s="98"/>
      <c r="X744" s="98"/>
      <c r="Y744" s="98"/>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5"/>
      <c r="CQ744" s="5"/>
      <c r="CR744" s="5"/>
      <c r="CS744" s="5"/>
      <c r="CT744" s="5"/>
      <c r="CU744" s="5"/>
      <c r="CV744" s="5"/>
      <c r="CW744" s="5"/>
      <c r="CX744" s="6"/>
      <c r="CY744" s="6"/>
      <c r="CZ744" s="6"/>
      <c r="DA744" s="6"/>
    </row>
    <row r="745" spans="1:105" x14ac:dyDescent="0.25">
      <c r="A745" s="1"/>
      <c r="B745" s="5"/>
      <c r="C745" s="5"/>
      <c r="D745" s="5"/>
      <c r="E745" s="5"/>
      <c r="F745" s="17"/>
      <c r="G745" s="5"/>
      <c r="H745" s="16"/>
      <c r="I745" s="5"/>
      <c r="J745" s="5"/>
      <c r="K745" s="5"/>
      <c r="L745" s="5"/>
      <c r="M745" s="5"/>
      <c r="N745" s="5"/>
      <c r="O745" s="5"/>
      <c r="P745" s="98"/>
      <c r="Q745" s="98"/>
      <c r="R745" s="98"/>
      <c r="S745" s="98"/>
      <c r="T745" s="98"/>
      <c r="U745" s="98"/>
      <c r="V745" s="98"/>
      <c r="W745" s="98"/>
      <c r="X745" s="98"/>
      <c r="Y745" s="98"/>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6"/>
      <c r="CY745" s="6"/>
      <c r="CZ745" s="6"/>
      <c r="DA745" s="6"/>
    </row>
    <row r="746" spans="1:105" x14ac:dyDescent="0.25">
      <c r="A746" s="1"/>
      <c r="B746" s="5"/>
      <c r="C746" s="5"/>
      <c r="D746" s="5"/>
      <c r="E746" s="5"/>
      <c r="F746" s="17"/>
      <c r="G746" s="5"/>
      <c r="H746" s="16"/>
      <c r="I746" s="5"/>
      <c r="J746" s="5"/>
      <c r="K746" s="5"/>
      <c r="L746" s="5"/>
      <c r="M746" s="5"/>
      <c r="N746" s="5"/>
      <c r="O746" s="5"/>
      <c r="P746" s="98"/>
      <c r="Q746" s="98"/>
      <c r="R746" s="98"/>
      <c r="S746" s="98"/>
      <c r="T746" s="98"/>
      <c r="U746" s="98"/>
      <c r="V746" s="98"/>
      <c r="W746" s="98"/>
      <c r="X746" s="98"/>
      <c r="Y746" s="98"/>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5"/>
      <c r="CU746" s="5"/>
      <c r="CV746" s="5"/>
      <c r="CW746" s="5"/>
      <c r="CX746" s="6"/>
      <c r="CY746" s="6"/>
      <c r="CZ746" s="6"/>
      <c r="DA746" s="6"/>
    </row>
    <row r="747" spans="1:105" x14ac:dyDescent="0.25">
      <c r="A747" s="1"/>
      <c r="B747" s="5"/>
      <c r="C747" s="5"/>
      <c r="D747" s="5"/>
      <c r="E747" s="5"/>
      <c r="F747" s="17"/>
      <c r="G747" s="5"/>
      <c r="H747" s="16"/>
      <c r="I747" s="5"/>
      <c r="J747" s="5"/>
      <c r="K747" s="5"/>
      <c r="L747" s="5"/>
      <c r="M747" s="5"/>
      <c r="N747" s="5"/>
      <c r="O747" s="5"/>
      <c r="P747" s="98"/>
      <c r="Q747" s="98"/>
      <c r="R747" s="98"/>
      <c r="S747" s="98"/>
      <c r="T747" s="98"/>
      <c r="U747" s="98"/>
      <c r="V747" s="98"/>
      <c r="W747" s="98"/>
      <c r="X747" s="98"/>
      <c r="Y747" s="98"/>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6"/>
      <c r="CY747" s="6"/>
      <c r="CZ747" s="6"/>
      <c r="DA747" s="6"/>
    </row>
    <row r="748" spans="1:105" x14ac:dyDescent="0.25">
      <c r="A748" s="1"/>
      <c r="B748" s="5"/>
      <c r="C748" s="5"/>
      <c r="D748" s="5"/>
      <c r="E748" s="5"/>
      <c r="F748" s="17"/>
      <c r="G748" s="5"/>
      <c r="H748" s="16"/>
      <c r="I748" s="5"/>
      <c r="J748" s="5"/>
      <c r="K748" s="5"/>
      <c r="L748" s="5"/>
      <c r="M748" s="5"/>
      <c r="N748" s="5"/>
      <c r="O748" s="5"/>
      <c r="P748" s="98"/>
      <c r="Q748" s="98"/>
      <c r="R748" s="98"/>
      <c r="S748" s="98"/>
      <c r="T748" s="98"/>
      <c r="U748" s="98"/>
      <c r="V748" s="98"/>
      <c r="W748" s="98"/>
      <c r="X748" s="98"/>
      <c r="Y748" s="98"/>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c r="CV748" s="5"/>
      <c r="CW748" s="5"/>
      <c r="CX748" s="6"/>
      <c r="CY748" s="6"/>
      <c r="CZ748" s="6"/>
      <c r="DA748" s="6"/>
    </row>
    <row r="749" spans="1:105" x14ac:dyDescent="0.25">
      <c r="A749" s="1"/>
      <c r="B749" s="5"/>
      <c r="C749" s="5"/>
      <c r="D749" s="5"/>
      <c r="E749" s="5"/>
      <c r="F749" s="17"/>
      <c r="G749" s="5"/>
      <c r="H749" s="16"/>
      <c r="I749" s="5"/>
      <c r="J749" s="5"/>
      <c r="K749" s="5"/>
      <c r="L749" s="5"/>
      <c r="M749" s="5"/>
      <c r="N749" s="5"/>
      <c r="O749" s="5"/>
      <c r="P749" s="98"/>
      <c r="Q749" s="98"/>
      <c r="R749" s="98"/>
      <c r="S749" s="98"/>
      <c r="T749" s="98"/>
      <c r="U749" s="98"/>
      <c r="V749" s="98"/>
      <c r="W749" s="98"/>
      <c r="X749" s="98"/>
      <c r="Y749" s="98"/>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5"/>
      <c r="CQ749" s="5"/>
      <c r="CR749" s="5"/>
      <c r="CS749" s="5"/>
      <c r="CT749" s="5"/>
      <c r="CU749" s="5"/>
      <c r="CV749" s="5"/>
      <c r="CW749" s="5"/>
      <c r="CX749" s="6"/>
      <c r="CY749" s="6"/>
      <c r="CZ749" s="6"/>
      <c r="DA749" s="6"/>
    </row>
    <row r="750" spans="1:105" x14ac:dyDescent="0.25">
      <c r="A750" s="1"/>
      <c r="B750" s="5"/>
      <c r="C750" s="5"/>
      <c r="D750" s="5"/>
      <c r="E750" s="5"/>
      <c r="F750" s="17"/>
      <c r="G750" s="5"/>
      <c r="H750" s="16"/>
      <c r="I750" s="5"/>
      <c r="J750" s="5"/>
      <c r="K750" s="5"/>
      <c r="L750" s="5"/>
      <c r="M750" s="5"/>
      <c r="N750" s="5"/>
      <c r="O750" s="5"/>
      <c r="P750" s="98"/>
      <c r="Q750" s="98"/>
      <c r="R750" s="98"/>
      <c r="S750" s="98"/>
      <c r="T750" s="98"/>
      <c r="U750" s="98"/>
      <c r="V750" s="98"/>
      <c r="W750" s="98"/>
      <c r="X750" s="98"/>
      <c r="Y750" s="98"/>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5"/>
      <c r="CN750" s="5"/>
      <c r="CO750" s="5"/>
      <c r="CP750" s="5"/>
      <c r="CQ750" s="5"/>
      <c r="CR750" s="5"/>
      <c r="CS750" s="5"/>
      <c r="CT750" s="5"/>
      <c r="CU750" s="5"/>
      <c r="CV750" s="5"/>
      <c r="CW750" s="5"/>
      <c r="CX750" s="6"/>
      <c r="CY750" s="6"/>
      <c r="CZ750" s="6"/>
      <c r="DA750" s="6"/>
    </row>
    <row r="751" spans="1:105" x14ac:dyDescent="0.25">
      <c r="A751" s="1"/>
      <c r="B751" s="5"/>
      <c r="C751" s="5"/>
      <c r="D751" s="5"/>
      <c r="E751" s="5"/>
      <c r="F751" s="17"/>
      <c r="G751" s="5"/>
      <c r="H751" s="16"/>
      <c r="I751" s="5"/>
      <c r="J751" s="5"/>
      <c r="K751" s="5"/>
      <c r="L751" s="5"/>
      <c r="M751" s="5"/>
      <c r="N751" s="5"/>
      <c r="O751" s="5"/>
      <c r="P751" s="98"/>
      <c r="Q751" s="98"/>
      <c r="R751" s="98"/>
      <c r="S751" s="98"/>
      <c r="T751" s="98"/>
      <c r="U751" s="98"/>
      <c r="V751" s="98"/>
      <c r="W751" s="98"/>
      <c r="X751" s="98"/>
      <c r="Y751" s="98"/>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6"/>
      <c r="CY751" s="6"/>
      <c r="CZ751" s="6"/>
      <c r="DA751" s="6"/>
    </row>
    <row r="752" spans="1:105" x14ac:dyDescent="0.25">
      <c r="A752" s="1"/>
      <c r="B752" s="5"/>
      <c r="C752" s="5"/>
      <c r="D752" s="5"/>
      <c r="E752" s="5"/>
      <c r="F752" s="17"/>
      <c r="G752" s="5"/>
      <c r="H752" s="16"/>
      <c r="I752" s="5"/>
      <c r="J752" s="5"/>
      <c r="K752" s="5"/>
      <c r="L752" s="5"/>
      <c r="M752" s="5"/>
      <c r="N752" s="5"/>
      <c r="O752" s="5"/>
      <c r="P752" s="98"/>
      <c r="Q752" s="98"/>
      <c r="R752" s="98"/>
      <c r="S752" s="98"/>
      <c r="T752" s="98"/>
      <c r="U752" s="98"/>
      <c r="V752" s="98"/>
      <c r="W752" s="98"/>
      <c r="X752" s="98"/>
      <c r="Y752" s="98"/>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6"/>
      <c r="CY752" s="6"/>
      <c r="CZ752" s="6"/>
      <c r="DA752" s="6"/>
    </row>
    <row r="753" spans="1:105" x14ac:dyDescent="0.25">
      <c r="A753" s="1"/>
      <c r="B753" s="5"/>
      <c r="C753" s="5"/>
      <c r="D753" s="5"/>
      <c r="E753" s="5"/>
      <c r="F753" s="17"/>
      <c r="G753" s="5"/>
      <c r="H753" s="16"/>
      <c r="I753" s="5"/>
      <c r="J753" s="5"/>
      <c r="K753" s="5"/>
      <c r="L753" s="5"/>
      <c r="M753" s="5"/>
      <c r="N753" s="5"/>
      <c r="O753" s="5"/>
      <c r="P753" s="98"/>
      <c r="Q753" s="98"/>
      <c r="R753" s="98"/>
      <c r="S753" s="98"/>
      <c r="T753" s="98"/>
      <c r="U753" s="98"/>
      <c r="V753" s="98"/>
      <c r="W753" s="98"/>
      <c r="X753" s="98"/>
      <c r="Y753" s="98"/>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5"/>
      <c r="CR753" s="5"/>
      <c r="CS753" s="5"/>
      <c r="CT753" s="5"/>
      <c r="CU753" s="5"/>
      <c r="CV753" s="5"/>
      <c r="CW753" s="5"/>
      <c r="CX753" s="6"/>
      <c r="CY753" s="6"/>
      <c r="CZ753" s="6"/>
      <c r="DA753" s="6"/>
    </row>
    <row r="754" spans="1:105" x14ac:dyDescent="0.25">
      <c r="A754" s="1"/>
      <c r="B754" s="5"/>
      <c r="C754" s="5"/>
      <c r="D754" s="5"/>
      <c r="E754" s="5"/>
      <c r="F754" s="17"/>
      <c r="G754" s="5"/>
      <c r="H754" s="16"/>
      <c r="I754" s="5"/>
      <c r="J754" s="5"/>
      <c r="K754" s="5"/>
      <c r="L754" s="5"/>
      <c r="M754" s="5"/>
      <c r="N754" s="5"/>
      <c r="O754" s="5"/>
      <c r="P754" s="98"/>
      <c r="Q754" s="98"/>
      <c r="R754" s="98"/>
      <c r="S754" s="98"/>
      <c r="T754" s="98"/>
      <c r="U754" s="98"/>
      <c r="V754" s="98"/>
      <c r="W754" s="98"/>
      <c r="X754" s="98"/>
      <c r="Y754" s="98"/>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5"/>
      <c r="CQ754" s="5"/>
      <c r="CR754" s="5"/>
      <c r="CS754" s="5"/>
      <c r="CT754" s="5"/>
      <c r="CU754" s="5"/>
      <c r="CV754" s="5"/>
      <c r="CW754" s="5"/>
      <c r="CX754" s="6"/>
      <c r="CY754" s="6"/>
      <c r="CZ754" s="6"/>
      <c r="DA754" s="6"/>
    </row>
    <row r="755" spans="1:105" x14ac:dyDescent="0.25">
      <c r="A755" s="1"/>
      <c r="B755" s="5"/>
      <c r="C755" s="5"/>
      <c r="D755" s="5"/>
      <c r="E755" s="5"/>
      <c r="F755" s="17"/>
      <c r="G755" s="5"/>
      <c r="H755" s="16"/>
      <c r="I755" s="5"/>
      <c r="J755" s="5"/>
      <c r="K755" s="5"/>
      <c r="L755" s="5"/>
      <c r="M755" s="5"/>
      <c r="N755" s="5"/>
      <c r="O755" s="5"/>
      <c r="P755" s="98"/>
      <c r="Q755" s="98"/>
      <c r="R755" s="98"/>
      <c r="S755" s="98"/>
      <c r="T755" s="98"/>
      <c r="U755" s="98"/>
      <c r="V755" s="98"/>
      <c r="W755" s="98"/>
      <c r="X755" s="98"/>
      <c r="Y755" s="98"/>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5"/>
      <c r="CQ755" s="5"/>
      <c r="CR755" s="5"/>
      <c r="CS755" s="5"/>
      <c r="CT755" s="5"/>
      <c r="CU755" s="5"/>
      <c r="CV755" s="5"/>
      <c r="CW755" s="5"/>
      <c r="CX755" s="6"/>
      <c r="CY755" s="6"/>
      <c r="CZ755" s="6"/>
      <c r="DA755" s="6"/>
    </row>
    <row r="756" spans="1:105" x14ac:dyDescent="0.25">
      <c r="A756" s="1"/>
      <c r="B756" s="5"/>
      <c r="C756" s="5"/>
      <c r="D756" s="5"/>
      <c r="E756" s="5"/>
      <c r="F756" s="17"/>
      <c r="G756" s="5"/>
      <c r="H756" s="16"/>
      <c r="I756" s="5"/>
      <c r="J756" s="5"/>
      <c r="K756" s="5"/>
      <c r="L756" s="5"/>
      <c r="M756" s="5"/>
      <c r="N756" s="5"/>
      <c r="O756" s="5"/>
      <c r="P756" s="98"/>
      <c r="Q756" s="98"/>
      <c r="R756" s="98"/>
      <c r="S756" s="98"/>
      <c r="T756" s="98"/>
      <c r="U756" s="98"/>
      <c r="V756" s="98"/>
      <c r="W756" s="98"/>
      <c r="X756" s="98"/>
      <c r="Y756" s="98"/>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5"/>
      <c r="CR756" s="5"/>
      <c r="CS756" s="5"/>
      <c r="CT756" s="5"/>
      <c r="CU756" s="5"/>
      <c r="CV756" s="5"/>
      <c r="CW756" s="5"/>
      <c r="CX756" s="6"/>
      <c r="CY756" s="6"/>
      <c r="CZ756" s="6"/>
      <c r="DA756" s="6"/>
    </row>
    <row r="757" spans="1:105" x14ac:dyDescent="0.25">
      <c r="A757" s="1"/>
      <c r="B757" s="5"/>
      <c r="C757" s="5"/>
      <c r="D757" s="5"/>
      <c r="E757" s="5"/>
      <c r="F757" s="17"/>
      <c r="G757" s="5"/>
      <c r="H757" s="16"/>
      <c r="I757" s="5"/>
      <c r="J757" s="5"/>
      <c r="K757" s="5"/>
      <c r="L757" s="5"/>
      <c r="M757" s="5"/>
      <c r="N757" s="5"/>
      <c r="O757" s="5"/>
      <c r="P757" s="98"/>
      <c r="Q757" s="98"/>
      <c r="R757" s="98"/>
      <c r="S757" s="98"/>
      <c r="T757" s="98"/>
      <c r="U757" s="98"/>
      <c r="V757" s="98"/>
      <c r="W757" s="98"/>
      <c r="X757" s="98"/>
      <c r="Y757" s="98"/>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5"/>
      <c r="CR757" s="5"/>
      <c r="CS757" s="5"/>
      <c r="CT757" s="5"/>
      <c r="CU757" s="5"/>
      <c r="CV757" s="5"/>
      <c r="CW757" s="5"/>
      <c r="CX757" s="6"/>
      <c r="CY757" s="6"/>
      <c r="CZ757" s="6"/>
      <c r="DA757" s="6"/>
    </row>
    <row r="758" spans="1:105" x14ac:dyDescent="0.25">
      <c r="A758" s="1"/>
      <c r="B758" s="5"/>
      <c r="C758" s="5"/>
      <c r="D758" s="5"/>
      <c r="E758" s="5"/>
      <c r="F758" s="17"/>
      <c r="G758" s="5"/>
      <c r="H758" s="16"/>
      <c r="I758" s="5"/>
      <c r="J758" s="5"/>
      <c r="K758" s="5"/>
      <c r="L758" s="5"/>
      <c r="M758" s="5"/>
      <c r="N758" s="5"/>
      <c r="O758" s="5"/>
      <c r="P758" s="98"/>
      <c r="Q758" s="98"/>
      <c r="R758" s="98"/>
      <c r="S758" s="98"/>
      <c r="T758" s="98"/>
      <c r="U758" s="98"/>
      <c r="V758" s="98"/>
      <c r="W758" s="98"/>
      <c r="X758" s="98"/>
      <c r="Y758" s="98"/>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5"/>
      <c r="CR758" s="5"/>
      <c r="CS758" s="5"/>
      <c r="CT758" s="5"/>
      <c r="CU758" s="5"/>
      <c r="CV758" s="5"/>
      <c r="CW758" s="5"/>
      <c r="CX758" s="6"/>
      <c r="CY758" s="6"/>
      <c r="CZ758" s="6"/>
      <c r="DA758" s="6"/>
    </row>
    <row r="759" spans="1:105" x14ac:dyDescent="0.25">
      <c r="A759" s="1"/>
      <c r="B759" s="5"/>
      <c r="C759" s="5"/>
      <c r="D759" s="5"/>
      <c r="E759" s="5"/>
      <c r="F759" s="17"/>
      <c r="G759" s="5"/>
      <c r="H759" s="16"/>
      <c r="I759" s="5"/>
      <c r="J759" s="5"/>
      <c r="K759" s="5"/>
      <c r="L759" s="5"/>
      <c r="M759" s="5"/>
      <c r="N759" s="5"/>
      <c r="O759" s="5"/>
      <c r="P759" s="98"/>
      <c r="Q759" s="98"/>
      <c r="R759" s="98"/>
      <c r="S759" s="98"/>
      <c r="T759" s="98"/>
      <c r="U759" s="98"/>
      <c r="V759" s="98"/>
      <c r="W759" s="98"/>
      <c r="X759" s="98"/>
      <c r="Y759" s="98"/>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5"/>
      <c r="CN759" s="5"/>
      <c r="CO759" s="5"/>
      <c r="CP759" s="5"/>
      <c r="CQ759" s="5"/>
      <c r="CR759" s="5"/>
      <c r="CS759" s="5"/>
      <c r="CT759" s="5"/>
      <c r="CU759" s="5"/>
      <c r="CV759" s="5"/>
      <c r="CW759" s="5"/>
      <c r="CX759" s="6"/>
      <c r="CY759" s="6"/>
      <c r="CZ759" s="6"/>
      <c r="DA759" s="6"/>
    </row>
    <row r="760" spans="1:105" x14ac:dyDescent="0.25">
      <c r="A760" s="1"/>
      <c r="B760" s="5"/>
      <c r="C760" s="5"/>
      <c r="D760" s="5"/>
      <c r="E760" s="5"/>
      <c r="F760" s="17"/>
      <c r="G760" s="5"/>
      <c r="H760" s="16"/>
      <c r="I760" s="5"/>
      <c r="J760" s="5"/>
      <c r="K760" s="5"/>
      <c r="L760" s="5"/>
      <c r="M760" s="5"/>
      <c r="N760" s="5"/>
      <c r="O760" s="5"/>
      <c r="P760" s="98"/>
      <c r="Q760" s="98"/>
      <c r="R760" s="98"/>
      <c r="S760" s="98"/>
      <c r="T760" s="98"/>
      <c r="U760" s="98"/>
      <c r="V760" s="98"/>
      <c r="W760" s="98"/>
      <c r="X760" s="98"/>
      <c r="Y760" s="98"/>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5"/>
      <c r="CN760" s="5"/>
      <c r="CO760" s="5"/>
      <c r="CP760" s="5"/>
      <c r="CQ760" s="5"/>
      <c r="CR760" s="5"/>
      <c r="CS760" s="5"/>
      <c r="CT760" s="5"/>
      <c r="CU760" s="5"/>
      <c r="CV760" s="5"/>
      <c r="CW760" s="5"/>
      <c r="CX760" s="6"/>
      <c r="CY760" s="6"/>
      <c r="CZ760" s="6"/>
      <c r="DA760" s="6"/>
    </row>
    <row r="761" spans="1:105" x14ac:dyDescent="0.25">
      <c r="A761" s="1"/>
      <c r="B761" s="5"/>
      <c r="C761" s="5"/>
      <c r="D761" s="5"/>
      <c r="E761" s="5"/>
      <c r="F761" s="17"/>
      <c r="G761" s="5"/>
      <c r="H761" s="16"/>
      <c r="I761" s="5"/>
      <c r="J761" s="5"/>
      <c r="K761" s="5"/>
      <c r="L761" s="5"/>
      <c r="M761" s="5"/>
      <c r="N761" s="5"/>
      <c r="O761" s="5"/>
      <c r="P761" s="98"/>
      <c r="Q761" s="98"/>
      <c r="R761" s="98"/>
      <c r="S761" s="98"/>
      <c r="T761" s="98"/>
      <c r="U761" s="98"/>
      <c r="V761" s="98"/>
      <c r="W761" s="98"/>
      <c r="X761" s="98"/>
      <c r="Y761" s="98"/>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5"/>
      <c r="CN761" s="5"/>
      <c r="CO761" s="5"/>
      <c r="CP761" s="5"/>
      <c r="CQ761" s="5"/>
      <c r="CR761" s="5"/>
      <c r="CS761" s="5"/>
      <c r="CT761" s="5"/>
      <c r="CU761" s="5"/>
      <c r="CV761" s="5"/>
      <c r="CW761" s="5"/>
      <c r="CX761" s="6"/>
      <c r="CY761" s="6"/>
      <c r="CZ761" s="6"/>
      <c r="DA761" s="6"/>
    </row>
    <row r="762" spans="1:105" x14ac:dyDescent="0.25">
      <c r="A762" s="1"/>
      <c r="B762" s="5"/>
      <c r="C762" s="5"/>
      <c r="D762" s="5"/>
      <c r="E762" s="5"/>
      <c r="F762" s="17"/>
      <c r="G762" s="5"/>
      <c r="H762" s="16"/>
      <c r="I762" s="5"/>
      <c r="J762" s="5"/>
      <c r="K762" s="5"/>
      <c r="L762" s="5"/>
      <c r="M762" s="5"/>
      <c r="N762" s="5"/>
      <c r="O762" s="5"/>
      <c r="P762" s="98"/>
      <c r="Q762" s="98"/>
      <c r="R762" s="98"/>
      <c r="S762" s="98"/>
      <c r="T762" s="98"/>
      <c r="U762" s="98"/>
      <c r="V762" s="98"/>
      <c r="W762" s="98"/>
      <c r="X762" s="98"/>
      <c r="Y762" s="98"/>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5"/>
      <c r="CN762" s="5"/>
      <c r="CO762" s="5"/>
      <c r="CP762" s="5"/>
      <c r="CQ762" s="5"/>
      <c r="CR762" s="5"/>
      <c r="CS762" s="5"/>
      <c r="CT762" s="5"/>
      <c r="CU762" s="5"/>
      <c r="CV762" s="5"/>
      <c r="CW762" s="5"/>
      <c r="CX762" s="6"/>
      <c r="CY762" s="6"/>
      <c r="CZ762" s="6"/>
      <c r="DA762" s="6"/>
    </row>
    <row r="763" spans="1:105" x14ac:dyDescent="0.25">
      <c r="A763" s="1"/>
      <c r="B763" s="5"/>
      <c r="C763" s="5"/>
      <c r="D763" s="5"/>
      <c r="E763" s="5"/>
      <c r="F763" s="17"/>
      <c r="G763" s="5"/>
      <c r="H763" s="16"/>
      <c r="I763" s="5"/>
      <c r="J763" s="5"/>
      <c r="K763" s="5"/>
      <c r="L763" s="5"/>
      <c r="M763" s="5"/>
      <c r="N763" s="5"/>
      <c r="O763" s="5"/>
      <c r="P763" s="98"/>
      <c r="Q763" s="98"/>
      <c r="R763" s="98"/>
      <c r="S763" s="98"/>
      <c r="T763" s="98"/>
      <c r="U763" s="98"/>
      <c r="V763" s="98"/>
      <c r="W763" s="98"/>
      <c r="X763" s="98"/>
      <c r="Y763" s="98"/>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c r="CO763" s="5"/>
      <c r="CP763" s="5"/>
      <c r="CQ763" s="5"/>
      <c r="CR763" s="5"/>
      <c r="CS763" s="5"/>
      <c r="CT763" s="5"/>
      <c r="CU763" s="5"/>
      <c r="CV763" s="5"/>
      <c r="CW763" s="5"/>
      <c r="CX763" s="6"/>
      <c r="CY763" s="6"/>
      <c r="CZ763" s="6"/>
      <c r="DA763" s="6"/>
    </row>
    <row r="764" spans="1:105" x14ac:dyDescent="0.25">
      <c r="A764" s="1"/>
      <c r="B764" s="5"/>
      <c r="C764" s="5"/>
      <c r="D764" s="5"/>
      <c r="E764" s="5"/>
      <c r="F764" s="17"/>
      <c r="G764" s="5"/>
      <c r="H764" s="16"/>
      <c r="I764" s="5"/>
      <c r="J764" s="5"/>
      <c r="K764" s="5"/>
      <c r="L764" s="5"/>
      <c r="M764" s="5"/>
      <c r="N764" s="5"/>
      <c r="O764" s="5"/>
      <c r="P764" s="98"/>
      <c r="Q764" s="98"/>
      <c r="R764" s="98"/>
      <c r="S764" s="98"/>
      <c r="T764" s="98"/>
      <c r="U764" s="98"/>
      <c r="V764" s="98"/>
      <c r="W764" s="98"/>
      <c r="X764" s="98"/>
      <c r="Y764" s="98"/>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5"/>
      <c r="CN764" s="5"/>
      <c r="CO764" s="5"/>
      <c r="CP764" s="5"/>
      <c r="CQ764" s="5"/>
      <c r="CR764" s="5"/>
      <c r="CS764" s="5"/>
      <c r="CT764" s="5"/>
      <c r="CU764" s="5"/>
      <c r="CV764" s="5"/>
      <c r="CW764" s="5"/>
      <c r="CX764" s="6"/>
      <c r="CY764" s="6"/>
      <c r="CZ764" s="6"/>
      <c r="DA764" s="6"/>
    </row>
    <row r="765" spans="1:105" x14ac:dyDescent="0.25">
      <c r="A765" s="1"/>
      <c r="B765" s="5"/>
      <c r="C765" s="5"/>
      <c r="D765" s="5"/>
      <c r="E765" s="5"/>
      <c r="F765" s="17"/>
      <c r="G765" s="5"/>
      <c r="H765" s="16"/>
      <c r="I765" s="5"/>
      <c r="J765" s="5"/>
      <c r="K765" s="5"/>
      <c r="L765" s="5"/>
      <c r="M765" s="5"/>
      <c r="N765" s="5"/>
      <c r="O765" s="5"/>
      <c r="P765" s="98"/>
      <c r="Q765" s="98"/>
      <c r="R765" s="98"/>
      <c r="S765" s="98"/>
      <c r="T765" s="98"/>
      <c r="U765" s="98"/>
      <c r="V765" s="98"/>
      <c r="W765" s="98"/>
      <c r="X765" s="98"/>
      <c r="Y765" s="98"/>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5"/>
      <c r="CN765" s="5"/>
      <c r="CO765" s="5"/>
      <c r="CP765" s="5"/>
      <c r="CQ765" s="5"/>
      <c r="CR765" s="5"/>
      <c r="CS765" s="5"/>
      <c r="CT765" s="5"/>
      <c r="CU765" s="5"/>
      <c r="CV765" s="5"/>
      <c r="CW765" s="5"/>
      <c r="CX765" s="6"/>
      <c r="CY765" s="6"/>
      <c r="CZ765" s="6"/>
      <c r="DA765" s="6"/>
    </row>
    <row r="766" spans="1:105" x14ac:dyDescent="0.25">
      <c r="A766" s="1"/>
      <c r="B766" s="5"/>
      <c r="C766" s="5"/>
      <c r="D766" s="5"/>
      <c r="E766" s="5"/>
      <c r="F766" s="17"/>
      <c r="G766" s="5"/>
      <c r="H766" s="16"/>
      <c r="I766" s="5"/>
      <c r="J766" s="5"/>
      <c r="K766" s="5"/>
      <c r="L766" s="5"/>
      <c r="M766" s="5"/>
      <c r="N766" s="5"/>
      <c r="O766" s="5"/>
      <c r="P766" s="98"/>
      <c r="Q766" s="98"/>
      <c r="R766" s="98"/>
      <c r="S766" s="98"/>
      <c r="T766" s="98"/>
      <c r="U766" s="98"/>
      <c r="V766" s="98"/>
      <c r="W766" s="98"/>
      <c r="X766" s="98"/>
      <c r="Y766" s="98"/>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5"/>
      <c r="CN766" s="5"/>
      <c r="CO766" s="5"/>
      <c r="CP766" s="5"/>
      <c r="CQ766" s="5"/>
      <c r="CR766" s="5"/>
      <c r="CS766" s="5"/>
      <c r="CT766" s="5"/>
      <c r="CU766" s="5"/>
      <c r="CV766" s="5"/>
      <c r="CW766" s="5"/>
      <c r="CX766" s="6"/>
      <c r="CY766" s="6"/>
      <c r="CZ766" s="6"/>
      <c r="DA766" s="6"/>
    </row>
    <row r="767" spans="1:105" x14ac:dyDescent="0.25">
      <c r="A767" s="1"/>
      <c r="B767" s="5"/>
      <c r="C767" s="5"/>
      <c r="D767" s="5"/>
      <c r="E767" s="5"/>
      <c r="F767" s="17"/>
      <c r="G767" s="5"/>
      <c r="H767" s="16"/>
      <c r="I767" s="5"/>
      <c r="J767" s="5"/>
      <c r="K767" s="5"/>
      <c r="L767" s="5"/>
      <c r="M767" s="5"/>
      <c r="N767" s="5"/>
      <c r="O767" s="5"/>
      <c r="P767" s="98"/>
      <c r="Q767" s="98"/>
      <c r="R767" s="98"/>
      <c r="S767" s="98"/>
      <c r="T767" s="98"/>
      <c r="U767" s="98"/>
      <c r="V767" s="98"/>
      <c r="W767" s="98"/>
      <c r="X767" s="98"/>
      <c r="Y767" s="98"/>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5"/>
      <c r="CL767" s="5"/>
      <c r="CM767" s="5"/>
      <c r="CN767" s="5"/>
      <c r="CO767" s="5"/>
      <c r="CP767" s="5"/>
      <c r="CQ767" s="5"/>
      <c r="CR767" s="5"/>
      <c r="CS767" s="5"/>
      <c r="CT767" s="5"/>
      <c r="CU767" s="5"/>
      <c r="CV767" s="5"/>
      <c r="CW767" s="5"/>
      <c r="CX767" s="6"/>
      <c r="CY767" s="6"/>
      <c r="CZ767" s="6"/>
      <c r="DA767" s="6"/>
    </row>
    <row r="768" spans="1:105" x14ac:dyDescent="0.25">
      <c r="A768" s="1"/>
      <c r="B768" s="5"/>
      <c r="C768" s="5"/>
      <c r="D768" s="5"/>
      <c r="E768" s="5"/>
      <c r="F768" s="17"/>
      <c r="G768" s="5"/>
      <c r="H768" s="16"/>
      <c r="I768" s="5"/>
      <c r="J768" s="5"/>
      <c r="K768" s="5"/>
      <c r="L768" s="5"/>
      <c r="M768" s="5"/>
      <c r="N768" s="5"/>
      <c r="O768" s="5"/>
      <c r="P768" s="98"/>
      <c r="Q768" s="98"/>
      <c r="R768" s="98"/>
      <c r="S768" s="98"/>
      <c r="T768" s="98"/>
      <c r="U768" s="98"/>
      <c r="V768" s="98"/>
      <c r="W768" s="98"/>
      <c r="X768" s="98"/>
      <c r="Y768" s="98"/>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5"/>
      <c r="CL768" s="5"/>
      <c r="CM768" s="5"/>
      <c r="CN768" s="5"/>
      <c r="CO768" s="5"/>
      <c r="CP768" s="5"/>
      <c r="CQ768" s="5"/>
      <c r="CR768" s="5"/>
      <c r="CS768" s="5"/>
      <c r="CT768" s="5"/>
      <c r="CU768" s="5"/>
      <c r="CV768" s="5"/>
      <c r="CW768" s="5"/>
      <c r="CX768" s="6"/>
      <c r="CY768" s="6"/>
      <c r="CZ768" s="6"/>
      <c r="DA768" s="6"/>
    </row>
    <row r="769" spans="1:105" x14ac:dyDescent="0.25">
      <c r="A769" s="1"/>
      <c r="B769" s="5"/>
      <c r="C769" s="5"/>
      <c r="D769" s="5"/>
      <c r="E769" s="5"/>
      <c r="F769" s="17"/>
      <c r="G769" s="5"/>
      <c r="H769" s="16"/>
      <c r="I769" s="5"/>
      <c r="J769" s="5"/>
      <c r="K769" s="5"/>
      <c r="L769" s="5"/>
      <c r="M769" s="5"/>
      <c r="N769" s="5"/>
      <c r="O769" s="5"/>
      <c r="P769" s="98"/>
      <c r="Q769" s="98"/>
      <c r="R769" s="98"/>
      <c r="S769" s="98"/>
      <c r="T769" s="98"/>
      <c r="U769" s="98"/>
      <c r="V769" s="98"/>
      <c r="W769" s="98"/>
      <c r="X769" s="98"/>
      <c r="Y769" s="98"/>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5"/>
      <c r="CN769" s="5"/>
      <c r="CO769" s="5"/>
      <c r="CP769" s="5"/>
      <c r="CQ769" s="5"/>
      <c r="CR769" s="5"/>
      <c r="CS769" s="5"/>
      <c r="CT769" s="5"/>
      <c r="CU769" s="5"/>
      <c r="CV769" s="5"/>
      <c r="CW769" s="5"/>
      <c r="CX769" s="6"/>
      <c r="CY769" s="6"/>
      <c r="CZ769" s="6"/>
      <c r="DA769" s="6"/>
    </row>
    <row r="770" spans="1:105" x14ac:dyDescent="0.25">
      <c r="A770" s="1"/>
      <c r="B770" s="5"/>
      <c r="C770" s="5"/>
      <c r="D770" s="5"/>
      <c r="E770" s="5"/>
      <c r="F770" s="17"/>
      <c r="G770" s="5"/>
      <c r="H770" s="16"/>
      <c r="I770" s="5"/>
      <c r="J770" s="5"/>
      <c r="K770" s="5"/>
      <c r="L770" s="5"/>
      <c r="M770" s="5"/>
      <c r="N770" s="5"/>
      <c r="O770" s="5"/>
      <c r="P770" s="98"/>
      <c r="Q770" s="98"/>
      <c r="R770" s="98"/>
      <c r="S770" s="98"/>
      <c r="T770" s="98"/>
      <c r="U770" s="98"/>
      <c r="V770" s="98"/>
      <c r="W770" s="98"/>
      <c r="X770" s="98"/>
      <c r="Y770" s="98"/>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5"/>
      <c r="CN770" s="5"/>
      <c r="CO770" s="5"/>
      <c r="CP770" s="5"/>
      <c r="CQ770" s="5"/>
      <c r="CR770" s="5"/>
      <c r="CS770" s="5"/>
      <c r="CT770" s="5"/>
      <c r="CU770" s="5"/>
      <c r="CV770" s="5"/>
      <c r="CW770" s="5"/>
      <c r="CX770" s="6"/>
      <c r="CY770" s="6"/>
      <c r="CZ770" s="6"/>
      <c r="DA770" s="6"/>
    </row>
    <row r="771" spans="1:105" x14ac:dyDescent="0.25">
      <c r="A771" s="1"/>
      <c r="B771" s="5"/>
      <c r="C771" s="5"/>
      <c r="D771" s="5"/>
      <c r="E771" s="5"/>
      <c r="F771" s="17"/>
      <c r="G771" s="5"/>
      <c r="H771" s="16"/>
      <c r="I771" s="5"/>
      <c r="J771" s="5"/>
      <c r="K771" s="5"/>
      <c r="L771" s="5"/>
      <c r="M771" s="5"/>
      <c r="N771" s="5"/>
      <c r="O771" s="5"/>
      <c r="P771" s="98"/>
      <c r="Q771" s="98"/>
      <c r="R771" s="98"/>
      <c r="S771" s="98"/>
      <c r="T771" s="98"/>
      <c r="U771" s="98"/>
      <c r="V771" s="98"/>
      <c r="W771" s="98"/>
      <c r="X771" s="98"/>
      <c r="Y771" s="98"/>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5"/>
      <c r="CL771" s="5"/>
      <c r="CM771" s="5"/>
      <c r="CN771" s="5"/>
      <c r="CO771" s="5"/>
      <c r="CP771" s="5"/>
      <c r="CQ771" s="5"/>
      <c r="CR771" s="5"/>
      <c r="CS771" s="5"/>
      <c r="CT771" s="5"/>
      <c r="CU771" s="5"/>
      <c r="CV771" s="5"/>
      <c r="CW771" s="5"/>
      <c r="CX771" s="6"/>
      <c r="CY771" s="6"/>
      <c r="CZ771" s="6"/>
      <c r="DA771" s="6"/>
    </row>
    <row r="772" spans="1:105" x14ac:dyDescent="0.25">
      <c r="A772" s="1"/>
      <c r="B772" s="5"/>
      <c r="C772" s="5"/>
      <c r="D772" s="5"/>
      <c r="E772" s="5"/>
      <c r="F772" s="17"/>
      <c r="G772" s="5"/>
      <c r="H772" s="16"/>
      <c r="I772" s="5"/>
      <c r="J772" s="5"/>
      <c r="K772" s="5"/>
      <c r="L772" s="5"/>
      <c r="M772" s="5"/>
      <c r="N772" s="5"/>
      <c r="O772" s="5"/>
      <c r="P772" s="98"/>
      <c r="Q772" s="98"/>
      <c r="R772" s="98"/>
      <c r="S772" s="98"/>
      <c r="T772" s="98"/>
      <c r="U772" s="98"/>
      <c r="V772" s="98"/>
      <c r="W772" s="98"/>
      <c r="X772" s="98"/>
      <c r="Y772" s="98"/>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5"/>
      <c r="CN772" s="5"/>
      <c r="CO772" s="5"/>
      <c r="CP772" s="5"/>
      <c r="CQ772" s="5"/>
      <c r="CR772" s="5"/>
      <c r="CS772" s="5"/>
      <c r="CT772" s="5"/>
      <c r="CU772" s="5"/>
      <c r="CV772" s="5"/>
      <c r="CW772" s="5"/>
      <c r="CX772" s="6"/>
      <c r="CY772" s="6"/>
      <c r="CZ772" s="6"/>
      <c r="DA772" s="6"/>
    </row>
    <row r="773" spans="1:105" x14ac:dyDescent="0.25">
      <c r="A773" s="1"/>
      <c r="B773" s="5"/>
      <c r="C773" s="5"/>
      <c r="D773" s="5"/>
      <c r="E773" s="5"/>
      <c r="F773" s="17"/>
      <c r="G773" s="5"/>
      <c r="H773" s="16"/>
      <c r="I773" s="5"/>
      <c r="J773" s="5"/>
      <c r="K773" s="5"/>
      <c r="L773" s="5"/>
      <c r="M773" s="5"/>
      <c r="N773" s="5"/>
      <c r="O773" s="5"/>
      <c r="P773" s="98"/>
      <c r="Q773" s="98"/>
      <c r="R773" s="98"/>
      <c r="S773" s="98"/>
      <c r="T773" s="98"/>
      <c r="U773" s="98"/>
      <c r="V773" s="98"/>
      <c r="W773" s="98"/>
      <c r="X773" s="98"/>
      <c r="Y773" s="98"/>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5"/>
      <c r="CD773" s="5"/>
      <c r="CE773" s="5"/>
      <c r="CF773" s="5"/>
      <c r="CG773" s="5"/>
      <c r="CH773" s="5"/>
      <c r="CI773" s="5"/>
      <c r="CJ773" s="5"/>
      <c r="CK773" s="5"/>
      <c r="CL773" s="5"/>
      <c r="CM773" s="5"/>
      <c r="CN773" s="5"/>
      <c r="CO773" s="5"/>
      <c r="CP773" s="5"/>
      <c r="CQ773" s="5"/>
      <c r="CR773" s="5"/>
      <c r="CS773" s="5"/>
      <c r="CT773" s="5"/>
      <c r="CU773" s="5"/>
      <c r="CV773" s="5"/>
      <c r="CW773" s="5"/>
      <c r="CX773" s="6"/>
      <c r="CY773" s="6"/>
      <c r="CZ773" s="6"/>
      <c r="DA773" s="6"/>
    </row>
    <row r="774" spans="1:105" x14ac:dyDescent="0.25">
      <c r="A774" s="1"/>
      <c r="B774" s="5"/>
      <c r="C774" s="5"/>
      <c r="D774" s="5"/>
      <c r="E774" s="5"/>
      <c r="F774" s="17"/>
      <c r="G774" s="5"/>
      <c r="H774" s="16"/>
      <c r="I774" s="5"/>
      <c r="J774" s="5"/>
      <c r="K774" s="5"/>
      <c r="L774" s="5"/>
      <c r="M774" s="5"/>
      <c r="N774" s="5"/>
      <c r="O774" s="5"/>
      <c r="P774" s="98"/>
      <c r="Q774" s="98"/>
      <c r="R774" s="98"/>
      <c r="S774" s="98"/>
      <c r="T774" s="98"/>
      <c r="U774" s="98"/>
      <c r="V774" s="98"/>
      <c r="W774" s="98"/>
      <c r="X774" s="98"/>
      <c r="Y774" s="98"/>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5"/>
      <c r="CD774" s="5"/>
      <c r="CE774" s="5"/>
      <c r="CF774" s="5"/>
      <c r="CG774" s="5"/>
      <c r="CH774" s="5"/>
      <c r="CI774" s="5"/>
      <c r="CJ774" s="5"/>
      <c r="CK774" s="5"/>
      <c r="CL774" s="5"/>
      <c r="CM774" s="5"/>
      <c r="CN774" s="5"/>
      <c r="CO774" s="5"/>
      <c r="CP774" s="5"/>
      <c r="CQ774" s="5"/>
      <c r="CR774" s="5"/>
      <c r="CS774" s="5"/>
      <c r="CT774" s="5"/>
      <c r="CU774" s="5"/>
      <c r="CV774" s="5"/>
      <c r="CW774" s="5"/>
      <c r="CX774" s="6"/>
      <c r="CY774" s="6"/>
      <c r="CZ774" s="6"/>
      <c r="DA774" s="6"/>
    </row>
    <row r="775" spans="1:105" x14ac:dyDescent="0.25">
      <c r="A775" s="1"/>
      <c r="B775" s="5"/>
      <c r="C775" s="5"/>
      <c r="D775" s="5"/>
      <c r="E775" s="5"/>
      <c r="F775" s="17"/>
      <c r="G775" s="5"/>
      <c r="H775" s="16"/>
      <c r="I775" s="5"/>
      <c r="J775" s="5"/>
      <c r="K775" s="5"/>
      <c r="L775" s="5"/>
      <c r="M775" s="5"/>
      <c r="N775" s="5"/>
      <c r="O775" s="5"/>
      <c r="P775" s="98"/>
      <c r="Q775" s="98"/>
      <c r="R775" s="98"/>
      <c r="S775" s="98"/>
      <c r="T775" s="98"/>
      <c r="U775" s="98"/>
      <c r="V775" s="98"/>
      <c r="W775" s="98"/>
      <c r="X775" s="98"/>
      <c r="Y775" s="98"/>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c r="CA775" s="5"/>
      <c r="CB775" s="5"/>
      <c r="CC775" s="5"/>
      <c r="CD775" s="5"/>
      <c r="CE775" s="5"/>
      <c r="CF775" s="5"/>
      <c r="CG775" s="5"/>
      <c r="CH775" s="5"/>
      <c r="CI775" s="5"/>
      <c r="CJ775" s="5"/>
      <c r="CK775" s="5"/>
      <c r="CL775" s="5"/>
      <c r="CM775" s="5"/>
      <c r="CN775" s="5"/>
      <c r="CO775" s="5"/>
      <c r="CP775" s="5"/>
      <c r="CQ775" s="5"/>
      <c r="CR775" s="5"/>
      <c r="CS775" s="5"/>
      <c r="CT775" s="5"/>
      <c r="CU775" s="5"/>
      <c r="CV775" s="5"/>
      <c r="CW775" s="5"/>
      <c r="CX775" s="6"/>
      <c r="CY775" s="6"/>
      <c r="CZ775" s="6"/>
      <c r="DA775" s="6"/>
    </row>
    <row r="776" spans="1:105" x14ac:dyDescent="0.25">
      <c r="A776" s="1"/>
      <c r="B776" s="5"/>
      <c r="C776" s="5"/>
      <c r="D776" s="5"/>
      <c r="E776" s="5"/>
      <c r="F776" s="17"/>
      <c r="G776" s="5"/>
      <c r="H776" s="16"/>
      <c r="I776" s="5"/>
      <c r="J776" s="5"/>
      <c r="K776" s="5"/>
      <c r="L776" s="5"/>
      <c r="M776" s="5"/>
      <c r="N776" s="5"/>
      <c r="O776" s="5"/>
      <c r="P776" s="98"/>
      <c r="Q776" s="98"/>
      <c r="R776" s="98"/>
      <c r="S776" s="98"/>
      <c r="T776" s="98"/>
      <c r="U776" s="98"/>
      <c r="V776" s="98"/>
      <c r="W776" s="98"/>
      <c r="X776" s="98"/>
      <c r="Y776" s="98"/>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c r="CA776" s="5"/>
      <c r="CB776" s="5"/>
      <c r="CC776" s="5"/>
      <c r="CD776" s="5"/>
      <c r="CE776" s="5"/>
      <c r="CF776" s="5"/>
      <c r="CG776" s="5"/>
      <c r="CH776" s="5"/>
      <c r="CI776" s="5"/>
      <c r="CJ776" s="5"/>
      <c r="CK776" s="5"/>
      <c r="CL776" s="5"/>
      <c r="CM776" s="5"/>
      <c r="CN776" s="5"/>
      <c r="CO776" s="5"/>
      <c r="CP776" s="5"/>
      <c r="CQ776" s="5"/>
      <c r="CR776" s="5"/>
      <c r="CS776" s="5"/>
      <c r="CT776" s="5"/>
      <c r="CU776" s="5"/>
      <c r="CV776" s="5"/>
      <c r="CW776" s="5"/>
      <c r="CX776" s="6"/>
      <c r="CY776" s="6"/>
      <c r="CZ776" s="6"/>
      <c r="DA776" s="6"/>
    </row>
    <row r="777" spans="1:105" x14ac:dyDescent="0.25">
      <c r="A777" s="1"/>
      <c r="B777" s="5"/>
      <c r="C777" s="5"/>
      <c r="D777" s="5"/>
      <c r="E777" s="5"/>
      <c r="F777" s="17"/>
      <c r="G777" s="5"/>
      <c r="H777" s="16"/>
      <c r="I777" s="5"/>
      <c r="J777" s="5"/>
      <c r="K777" s="5"/>
      <c r="L777" s="5"/>
      <c r="M777" s="5"/>
      <c r="N777" s="5"/>
      <c r="O777" s="5"/>
      <c r="P777" s="98"/>
      <c r="Q777" s="98"/>
      <c r="R777" s="98"/>
      <c r="S777" s="98"/>
      <c r="T777" s="98"/>
      <c r="U777" s="98"/>
      <c r="V777" s="98"/>
      <c r="W777" s="98"/>
      <c r="X777" s="98"/>
      <c r="Y777" s="98"/>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5"/>
      <c r="CL777" s="5"/>
      <c r="CM777" s="5"/>
      <c r="CN777" s="5"/>
      <c r="CO777" s="5"/>
      <c r="CP777" s="5"/>
      <c r="CQ777" s="5"/>
      <c r="CR777" s="5"/>
      <c r="CS777" s="5"/>
      <c r="CT777" s="5"/>
      <c r="CU777" s="5"/>
      <c r="CV777" s="5"/>
      <c r="CW777" s="5"/>
      <c r="CX777" s="6"/>
      <c r="CY777" s="6"/>
      <c r="CZ777" s="6"/>
      <c r="DA777" s="6"/>
    </row>
    <row r="778" spans="1:105" x14ac:dyDescent="0.25">
      <c r="A778" s="1"/>
      <c r="B778" s="5"/>
      <c r="C778" s="5"/>
      <c r="D778" s="5"/>
      <c r="E778" s="5"/>
      <c r="F778" s="17"/>
      <c r="G778" s="5"/>
      <c r="H778" s="16"/>
      <c r="I778" s="5"/>
      <c r="J778" s="5"/>
      <c r="K778" s="5"/>
      <c r="L778" s="5"/>
      <c r="M778" s="5"/>
      <c r="N778" s="5"/>
      <c r="O778" s="5"/>
      <c r="P778" s="98"/>
      <c r="Q778" s="98"/>
      <c r="R778" s="98"/>
      <c r="S778" s="98"/>
      <c r="T778" s="98"/>
      <c r="U778" s="98"/>
      <c r="V778" s="98"/>
      <c r="W778" s="98"/>
      <c r="X778" s="98"/>
      <c r="Y778" s="98"/>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5"/>
      <c r="CN778" s="5"/>
      <c r="CO778" s="5"/>
      <c r="CP778" s="5"/>
      <c r="CQ778" s="5"/>
      <c r="CR778" s="5"/>
      <c r="CS778" s="5"/>
      <c r="CT778" s="5"/>
      <c r="CU778" s="5"/>
      <c r="CV778" s="5"/>
      <c r="CW778" s="5"/>
      <c r="CX778" s="6"/>
      <c r="CY778" s="6"/>
      <c r="CZ778" s="6"/>
      <c r="DA778" s="6"/>
    </row>
    <row r="779" spans="1:105" x14ac:dyDescent="0.25">
      <c r="A779" s="1"/>
      <c r="B779" s="5"/>
      <c r="C779" s="5"/>
      <c r="D779" s="5"/>
      <c r="E779" s="5"/>
      <c r="F779" s="17"/>
      <c r="G779" s="5"/>
      <c r="H779" s="16"/>
      <c r="I779" s="5"/>
      <c r="J779" s="5"/>
      <c r="K779" s="5"/>
      <c r="L779" s="5"/>
      <c r="M779" s="5"/>
      <c r="N779" s="5"/>
      <c r="O779" s="5"/>
      <c r="P779" s="98"/>
      <c r="Q779" s="98"/>
      <c r="R779" s="98"/>
      <c r="S779" s="98"/>
      <c r="T779" s="98"/>
      <c r="U779" s="98"/>
      <c r="V779" s="98"/>
      <c r="W779" s="98"/>
      <c r="X779" s="98"/>
      <c r="Y779" s="98"/>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5"/>
      <c r="CL779" s="5"/>
      <c r="CM779" s="5"/>
      <c r="CN779" s="5"/>
      <c r="CO779" s="5"/>
      <c r="CP779" s="5"/>
      <c r="CQ779" s="5"/>
      <c r="CR779" s="5"/>
      <c r="CS779" s="5"/>
      <c r="CT779" s="5"/>
      <c r="CU779" s="5"/>
      <c r="CV779" s="5"/>
      <c r="CW779" s="5"/>
      <c r="CX779" s="6"/>
      <c r="CY779" s="6"/>
      <c r="CZ779" s="6"/>
      <c r="DA779" s="6"/>
    </row>
    <row r="780" spans="1:105" x14ac:dyDescent="0.25">
      <c r="A780" s="1"/>
      <c r="B780" s="5"/>
      <c r="C780" s="5"/>
      <c r="D780" s="5"/>
      <c r="E780" s="5"/>
      <c r="F780" s="17"/>
      <c r="G780" s="5"/>
      <c r="H780" s="16"/>
      <c r="I780" s="5"/>
      <c r="J780" s="5"/>
      <c r="K780" s="5"/>
      <c r="L780" s="5"/>
      <c r="M780" s="5"/>
      <c r="N780" s="5"/>
      <c r="O780" s="5"/>
      <c r="P780" s="98"/>
      <c r="Q780" s="98"/>
      <c r="R780" s="98"/>
      <c r="S780" s="98"/>
      <c r="T780" s="98"/>
      <c r="U780" s="98"/>
      <c r="V780" s="98"/>
      <c r="W780" s="98"/>
      <c r="X780" s="98"/>
      <c r="Y780" s="98"/>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5"/>
      <c r="CD780" s="5"/>
      <c r="CE780" s="5"/>
      <c r="CF780" s="5"/>
      <c r="CG780" s="5"/>
      <c r="CH780" s="5"/>
      <c r="CI780" s="5"/>
      <c r="CJ780" s="5"/>
      <c r="CK780" s="5"/>
      <c r="CL780" s="5"/>
      <c r="CM780" s="5"/>
      <c r="CN780" s="5"/>
      <c r="CO780" s="5"/>
      <c r="CP780" s="5"/>
      <c r="CQ780" s="5"/>
      <c r="CR780" s="5"/>
      <c r="CS780" s="5"/>
      <c r="CT780" s="5"/>
      <c r="CU780" s="5"/>
      <c r="CV780" s="5"/>
      <c r="CW780" s="5"/>
      <c r="CX780" s="6"/>
      <c r="CY780" s="6"/>
      <c r="CZ780" s="6"/>
      <c r="DA780" s="6"/>
    </row>
    <row r="781" spans="1:105" x14ac:dyDescent="0.25">
      <c r="A781" s="1"/>
      <c r="B781" s="5"/>
      <c r="C781" s="5"/>
      <c r="D781" s="5"/>
      <c r="E781" s="5"/>
      <c r="F781" s="17"/>
      <c r="G781" s="5"/>
      <c r="H781" s="16"/>
      <c r="I781" s="5"/>
      <c r="J781" s="5"/>
      <c r="K781" s="5"/>
      <c r="L781" s="5"/>
      <c r="M781" s="5"/>
      <c r="N781" s="5"/>
      <c r="O781" s="5"/>
      <c r="P781" s="98"/>
      <c r="Q781" s="98"/>
      <c r="R781" s="98"/>
      <c r="S781" s="98"/>
      <c r="T781" s="98"/>
      <c r="U781" s="98"/>
      <c r="V781" s="98"/>
      <c r="W781" s="98"/>
      <c r="X781" s="98"/>
      <c r="Y781" s="98"/>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c r="CI781" s="5"/>
      <c r="CJ781" s="5"/>
      <c r="CK781" s="5"/>
      <c r="CL781" s="5"/>
      <c r="CM781" s="5"/>
      <c r="CN781" s="5"/>
      <c r="CO781" s="5"/>
      <c r="CP781" s="5"/>
      <c r="CQ781" s="5"/>
      <c r="CR781" s="5"/>
      <c r="CS781" s="5"/>
      <c r="CT781" s="5"/>
      <c r="CU781" s="5"/>
      <c r="CV781" s="5"/>
      <c r="CW781" s="5"/>
      <c r="CX781" s="6"/>
      <c r="CY781" s="6"/>
      <c r="CZ781" s="6"/>
      <c r="DA781" s="6"/>
    </row>
    <row r="782" spans="1:105" x14ac:dyDescent="0.25">
      <c r="A782" s="1"/>
      <c r="B782" s="5"/>
      <c r="C782" s="5"/>
      <c r="D782" s="5"/>
      <c r="E782" s="5"/>
      <c r="F782" s="17"/>
      <c r="G782" s="5"/>
      <c r="H782" s="16"/>
      <c r="I782" s="5"/>
      <c r="J782" s="5"/>
      <c r="K782" s="5"/>
      <c r="L782" s="5"/>
      <c r="M782" s="5"/>
      <c r="N782" s="5"/>
      <c r="O782" s="5"/>
      <c r="P782" s="98"/>
      <c r="Q782" s="98"/>
      <c r="R782" s="98"/>
      <c r="S782" s="98"/>
      <c r="T782" s="98"/>
      <c r="U782" s="98"/>
      <c r="V782" s="98"/>
      <c r="W782" s="98"/>
      <c r="X782" s="98"/>
      <c r="Y782" s="98"/>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5"/>
      <c r="CN782" s="5"/>
      <c r="CO782" s="5"/>
      <c r="CP782" s="5"/>
      <c r="CQ782" s="5"/>
      <c r="CR782" s="5"/>
      <c r="CS782" s="5"/>
      <c r="CT782" s="5"/>
      <c r="CU782" s="5"/>
      <c r="CV782" s="5"/>
      <c r="CW782" s="5"/>
      <c r="CX782" s="6"/>
      <c r="CY782" s="6"/>
      <c r="CZ782" s="6"/>
      <c r="DA782" s="6"/>
    </row>
    <row r="783" spans="1:105" x14ac:dyDescent="0.25">
      <c r="A783" s="1"/>
      <c r="B783" s="5"/>
      <c r="C783" s="5"/>
      <c r="D783" s="5"/>
      <c r="E783" s="5"/>
      <c r="F783" s="17"/>
      <c r="G783" s="5"/>
      <c r="H783" s="16"/>
      <c r="I783" s="5"/>
      <c r="J783" s="5"/>
      <c r="K783" s="5"/>
      <c r="L783" s="5"/>
      <c r="M783" s="5"/>
      <c r="N783" s="5"/>
      <c r="O783" s="5"/>
      <c r="P783" s="98"/>
      <c r="Q783" s="98"/>
      <c r="R783" s="98"/>
      <c r="S783" s="98"/>
      <c r="T783" s="98"/>
      <c r="U783" s="98"/>
      <c r="V783" s="98"/>
      <c r="W783" s="98"/>
      <c r="X783" s="98"/>
      <c r="Y783" s="98"/>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5"/>
      <c r="CN783" s="5"/>
      <c r="CO783" s="5"/>
      <c r="CP783" s="5"/>
      <c r="CQ783" s="5"/>
      <c r="CR783" s="5"/>
      <c r="CS783" s="5"/>
      <c r="CT783" s="5"/>
      <c r="CU783" s="5"/>
      <c r="CV783" s="5"/>
      <c r="CW783" s="5"/>
      <c r="CX783" s="6"/>
      <c r="CY783" s="6"/>
      <c r="CZ783" s="6"/>
      <c r="DA783" s="6"/>
    </row>
    <row r="784" spans="1:105" x14ac:dyDescent="0.25">
      <c r="A784" s="1"/>
      <c r="B784" s="5"/>
      <c r="C784" s="5"/>
      <c r="D784" s="5"/>
      <c r="E784" s="5"/>
      <c r="F784" s="17"/>
      <c r="G784" s="5"/>
      <c r="H784" s="16"/>
      <c r="I784" s="5"/>
      <c r="J784" s="5"/>
      <c r="K784" s="5"/>
      <c r="L784" s="5"/>
      <c r="M784" s="5"/>
      <c r="N784" s="5"/>
      <c r="O784" s="5"/>
      <c r="P784" s="98"/>
      <c r="Q784" s="98"/>
      <c r="R784" s="98"/>
      <c r="S784" s="98"/>
      <c r="T784" s="98"/>
      <c r="U784" s="98"/>
      <c r="V784" s="98"/>
      <c r="W784" s="98"/>
      <c r="X784" s="98"/>
      <c r="Y784" s="98"/>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c r="CO784" s="5"/>
      <c r="CP784" s="5"/>
      <c r="CQ784" s="5"/>
      <c r="CR784" s="5"/>
      <c r="CS784" s="5"/>
      <c r="CT784" s="5"/>
      <c r="CU784" s="5"/>
      <c r="CV784" s="5"/>
      <c r="CW784" s="5"/>
      <c r="CX784" s="6"/>
      <c r="CY784" s="6"/>
      <c r="CZ784" s="6"/>
      <c r="DA784" s="6"/>
    </row>
    <row r="785" spans="1:105" x14ac:dyDescent="0.25">
      <c r="A785" s="1"/>
      <c r="B785" s="5"/>
      <c r="C785" s="5"/>
      <c r="D785" s="5"/>
      <c r="E785" s="5"/>
      <c r="F785" s="17"/>
      <c r="G785" s="5"/>
      <c r="H785" s="16"/>
      <c r="I785" s="5"/>
      <c r="J785" s="5"/>
      <c r="K785" s="5"/>
      <c r="L785" s="5"/>
      <c r="M785" s="5"/>
      <c r="N785" s="5"/>
      <c r="O785" s="5"/>
      <c r="P785" s="98"/>
      <c r="Q785" s="98"/>
      <c r="R785" s="98"/>
      <c r="S785" s="98"/>
      <c r="T785" s="98"/>
      <c r="U785" s="98"/>
      <c r="V785" s="98"/>
      <c r="W785" s="98"/>
      <c r="X785" s="98"/>
      <c r="Y785" s="98"/>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5"/>
      <c r="CR785" s="5"/>
      <c r="CS785" s="5"/>
      <c r="CT785" s="5"/>
      <c r="CU785" s="5"/>
      <c r="CV785" s="5"/>
      <c r="CW785" s="5"/>
      <c r="CX785" s="6"/>
      <c r="CY785" s="6"/>
      <c r="CZ785" s="6"/>
      <c r="DA785" s="6"/>
    </row>
    <row r="786" spans="1:105" x14ac:dyDescent="0.25">
      <c r="A786" s="1"/>
      <c r="B786" s="5"/>
      <c r="C786" s="5"/>
      <c r="D786" s="5"/>
      <c r="E786" s="5"/>
      <c r="F786" s="17"/>
      <c r="G786" s="5"/>
      <c r="H786" s="16"/>
      <c r="I786" s="5"/>
      <c r="J786" s="5"/>
      <c r="K786" s="5"/>
      <c r="L786" s="5"/>
      <c r="M786" s="5"/>
      <c r="N786" s="5"/>
      <c r="O786" s="5"/>
      <c r="P786" s="98"/>
      <c r="Q786" s="98"/>
      <c r="R786" s="98"/>
      <c r="S786" s="98"/>
      <c r="T786" s="98"/>
      <c r="U786" s="98"/>
      <c r="V786" s="98"/>
      <c r="W786" s="98"/>
      <c r="X786" s="98"/>
      <c r="Y786" s="98"/>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5"/>
      <c r="CL786" s="5"/>
      <c r="CM786" s="5"/>
      <c r="CN786" s="5"/>
      <c r="CO786" s="5"/>
      <c r="CP786" s="5"/>
      <c r="CQ786" s="5"/>
      <c r="CR786" s="5"/>
      <c r="CS786" s="5"/>
      <c r="CT786" s="5"/>
      <c r="CU786" s="5"/>
      <c r="CV786" s="5"/>
      <c r="CW786" s="5"/>
      <c r="CX786" s="6"/>
      <c r="CY786" s="6"/>
      <c r="CZ786" s="6"/>
      <c r="DA786" s="6"/>
    </row>
    <row r="787" spans="1:105" x14ac:dyDescent="0.25">
      <c r="A787" s="1"/>
      <c r="B787" s="5"/>
      <c r="C787" s="5"/>
      <c r="D787" s="5"/>
      <c r="E787" s="5"/>
      <c r="F787" s="17"/>
      <c r="G787" s="5"/>
      <c r="H787" s="16"/>
      <c r="I787" s="5"/>
      <c r="J787" s="5"/>
      <c r="K787" s="5"/>
      <c r="L787" s="5"/>
      <c r="M787" s="5"/>
      <c r="N787" s="5"/>
      <c r="O787" s="5"/>
      <c r="P787" s="98"/>
      <c r="Q787" s="98"/>
      <c r="R787" s="98"/>
      <c r="S787" s="98"/>
      <c r="T787" s="98"/>
      <c r="U787" s="98"/>
      <c r="V787" s="98"/>
      <c r="W787" s="98"/>
      <c r="X787" s="98"/>
      <c r="Y787" s="98"/>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5"/>
      <c r="CN787" s="5"/>
      <c r="CO787" s="5"/>
      <c r="CP787" s="5"/>
      <c r="CQ787" s="5"/>
      <c r="CR787" s="5"/>
      <c r="CS787" s="5"/>
      <c r="CT787" s="5"/>
      <c r="CU787" s="5"/>
      <c r="CV787" s="5"/>
      <c r="CW787" s="5"/>
      <c r="CX787" s="6"/>
      <c r="CY787" s="6"/>
      <c r="CZ787" s="6"/>
      <c r="DA787" s="6"/>
    </row>
    <row r="788" spans="1:105" x14ac:dyDescent="0.25">
      <c r="A788" s="1"/>
      <c r="B788" s="5"/>
      <c r="C788" s="5"/>
      <c r="D788" s="5"/>
      <c r="E788" s="5"/>
      <c r="F788" s="17"/>
      <c r="G788" s="5"/>
      <c r="H788" s="16"/>
      <c r="I788" s="5"/>
      <c r="J788" s="5"/>
      <c r="K788" s="5"/>
      <c r="L788" s="5"/>
      <c r="M788" s="5"/>
      <c r="N788" s="5"/>
      <c r="O788" s="5"/>
      <c r="P788" s="98"/>
      <c r="Q788" s="98"/>
      <c r="R788" s="98"/>
      <c r="S788" s="98"/>
      <c r="T788" s="98"/>
      <c r="U788" s="98"/>
      <c r="V788" s="98"/>
      <c r="W788" s="98"/>
      <c r="X788" s="98"/>
      <c r="Y788" s="98"/>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5"/>
      <c r="CN788" s="5"/>
      <c r="CO788" s="5"/>
      <c r="CP788" s="5"/>
      <c r="CQ788" s="5"/>
      <c r="CR788" s="5"/>
      <c r="CS788" s="5"/>
      <c r="CT788" s="5"/>
      <c r="CU788" s="5"/>
      <c r="CV788" s="5"/>
      <c r="CW788" s="5"/>
      <c r="CX788" s="6"/>
      <c r="CY788" s="6"/>
      <c r="CZ788" s="6"/>
      <c r="DA788" s="6"/>
    </row>
    <row r="789" spans="1:105" x14ac:dyDescent="0.25">
      <c r="A789" s="1"/>
      <c r="B789" s="5"/>
      <c r="C789" s="5"/>
      <c r="D789" s="5"/>
      <c r="E789" s="5"/>
      <c r="F789" s="17"/>
      <c r="G789" s="5"/>
      <c r="H789" s="16"/>
      <c r="I789" s="5"/>
      <c r="J789" s="5"/>
      <c r="K789" s="5"/>
      <c r="L789" s="5"/>
      <c r="M789" s="5"/>
      <c r="N789" s="5"/>
      <c r="O789" s="5"/>
      <c r="P789" s="98"/>
      <c r="Q789" s="98"/>
      <c r="R789" s="98"/>
      <c r="S789" s="98"/>
      <c r="T789" s="98"/>
      <c r="U789" s="98"/>
      <c r="V789" s="98"/>
      <c r="W789" s="98"/>
      <c r="X789" s="98"/>
      <c r="Y789" s="98"/>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5"/>
      <c r="CL789" s="5"/>
      <c r="CM789" s="5"/>
      <c r="CN789" s="5"/>
      <c r="CO789" s="5"/>
      <c r="CP789" s="5"/>
      <c r="CQ789" s="5"/>
      <c r="CR789" s="5"/>
      <c r="CS789" s="5"/>
      <c r="CT789" s="5"/>
      <c r="CU789" s="5"/>
      <c r="CV789" s="5"/>
      <c r="CW789" s="5"/>
      <c r="CX789" s="6"/>
      <c r="CY789" s="6"/>
      <c r="CZ789" s="6"/>
      <c r="DA789" s="6"/>
    </row>
    <row r="790" spans="1:105" x14ac:dyDescent="0.25">
      <c r="A790" s="1"/>
      <c r="B790" s="5"/>
      <c r="C790" s="5"/>
      <c r="D790" s="5"/>
      <c r="E790" s="5"/>
      <c r="F790" s="17"/>
      <c r="G790" s="5"/>
      <c r="H790" s="16"/>
      <c r="I790" s="5"/>
      <c r="J790" s="5"/>
      <c r="K790" s="5"/>
      <c r="L790" s="5"/>
      <c r="M790" s="5"/>
      <c r="N790" s="5"/>
      <c r="O790" s="5"/>
      <c r="P790" s="98"/>
      <c r="Q790" s="98"/>
      <c r="R790" s="98"/>
      <c r="S790" s="98"/>
      <c r="T790" s="98"/>
      <c r="U790" s="98"/>
      <c r="V790" s="98"/>
      <c r="W790" s="98"/>
      <c r="X790" s="98"/>
      <c r="Y790" s="98"/>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5"/>
      <c r="CN790" s="5"/>
      <c r="CO790" s="5"/>
      <c r="CP790" s="5"/>
      <c r="CQ790" s="5"/>
      <c r="CR790" s="5"/>
      <c r="CS790" s="5"/>
      <c r="CT790" s="5"/>
      <c r="CU790" s="5"/>
      <c r="CV790" s="5"/>
      <c r="CW790" s="5"/>
      <c r="CX790" s="6"/>
      <c r="CY790" s="6"/>
      <c r="CZ790" s="6"/>
      <c r="DA790" s="6"/>
    </row>
    <row r="791" spans="1:105" x14ac:dyDescent="0.25">
      <c r="A791" s="1"/>
      <c r="B791" s="5"/>
      <c r="C791" s="5"/>
      <c r="D791" s="5"/>
      <c r="E791" s="5"/>
      <c r="F791" s="17"/>
      <c r="G791" s="5"/>
      <c r="H791" s="16"/>
      <c r="I791" s="5"/>
      <c r="J791" s="5"/>
      <c r="K791" s="5"/>
      <c r="L791" s="5"/>
      <c r="M791" s="5"/>
      <c r="N791" s="5"/>
      <c r="O791" s="5"/>
      <c r="P791" s="98"/>
      <c r="Q791" s="98"/>
      <c r="R791" s="98"/>
      <c r="S791" s="98"/>
      <c r="T791" s="98"/>
      <c r="U791" s="98"/>
      <c r="V791" s="98"/>
      <c r="W791" s="98"/>
      <c r="X791" s="98"/>
      <c r="Y791" s="98"/>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5"/>
      <c r="CN791" s="5"/>
      <c r="CO791" s="5"/>
      <c r="CP791" s="5"/>
      <c r="CQ791" s="5"/>
      <c r="CR791" s="5"/>
      <c r="CS791" s="5"/>
      <c r="CT791" s="5"/>
      <c r="CU791" s="5"/>
      <c r="CV791" s="5"/>
      <c r="CW791" s="5"/>
      <c r="CX791" s="6"/>
      <c r="CY791" s="6"/>
      <c r="CZ791" s="6"/>
      <c r="DA791" s="6"/>
    </row>
    <row r="792" spans="1:105" x14ac:dyDescent="0.25">
      <c r="A792" s="1"/>
      <c r="B792" s="5"/>
      <c r="C792" s="5"/>
      <c r="D792" s="5"/>
      <c r="E792" s="5"/>
      <c r="F792" s="17"/>
      <c r="G792" s="5"/>
      <c r="H792" s="16"/>
      <c r="I792" s="5"/>
      <c r="J792" s="5"/>
      <c r="K792" s="5"/>
      <c r="L792" s="5"/>
      <c r="M792" s="5"/>
      <c r="N792" s="5"/>
      <c r="O792" s="5"/>
      <c r="P792" s="98"/>
      <c r="Q792" s="98"/>
      <c r="R792" s="98"/>
      <c r="S792" s="98"/>
      <c r="T792" s="98"/>
      <c r="U792" s="98"/>
      <c r="V792" s="98"/>
      <c r="W792" s="98"/>
      <c r="X792" s="98"/>
      <c r="Y792" s="98"/>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5"/>
      <c r="BV792" s="5"/>
      <c r="BW792" s="5"/>
      <c r="BX792" s="5"/>
      <c r="BY792" s="5"/>
      <c r="BZ792" s="5"/>
      <c r="CA792" s="5"/>
      <c r="CB792" s="5"/>
      <c r="CC792" s="5"/>
      <c r="CD792" s="5"/>
      <c r="CE792" s="5"/>
      <c r="CF792" s="5"/>
      <c r="CG792" s="5"/>
      <c r="CH792" s="5"/>
      <c r="CI792" s="5"/>
      <c r="CJ792" s="5"/>
      <c r="CK792" s="5"/>
      <c r="CL792" s="5"/>
      <c r="CM792" s="5"/>
      <c r="CN792" s="5"/>
      <c r="CO792" s="5"/>
      <c r="CP792" s="5"/>
      <c r="CQ792" s="5"/>
      <c r="CR792" s="5"/>
      <c r="CS792" s="5"/>
      <c r="CT792" s="5"/>
      <c r="CU792" s="5"/>
      <c r="CV792" s="5"/>
      <c r="CW792" s="5"/>
      <c r="CX792" s="6"/>
      <c r="CY792" s="6"/>
      <c r="CZ792" s="6"/>
      <c r="DA792" s="6"/>
    </row>
    <row r="793" spans="1:105" x14ac:dyDescent="0.25">
      <c r="A793" s="1"/>
      <c r="B793" s="5"/>
      <c r="C793" s="5"/>
      <c r="D793" s="5"/>
      <c r="E793" s="5"/>
      <c r="F793" s="17"/>
      <c r="G793" s="5"/>
      <c r="H793" s="16"/>
      <c r="I793" s="5"/>
      <c r="J793" s="5"/>
      <c r="K793" s="5"/>
      <c r="L793" s="5"/>
      <c r="M793" s="5"/>
      <c r="N793" s="5"/>
      <c r="O793" s="5"/>
      <c r="P793" s="98"/>
      <c r="Q793" s="98"/>
      <c r="R793" s="98"/>
      <c r="S793" s="98"/>
      <c r="T793" s="98"/>
      <c r="U793" s="98"/>
      <c r="V793" s="98"/>
      <c r="W793" s="98"/>
      <c r="X793" s="98"/>
      <c r="Y793" s="98"/>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5"/>
      <c r="BV793" s="5"/>
      <c r="BW793" s="5"/>
      <c r="BX793" s="5"/>
      <c r="BY793" s="5"/>
      <c r="BZ793" s="5"/>
      <c r="CA793" s="5"/>
      <c r="CB793" s="5"/>
      <c r="CC793" s="5"/>
      <c r="CD793" s="5"/>
      <c r="CE793" s="5"/>
      <c r="CF793" s="5"/>
      <c r="CG793" s="5"/>
      <c r="CH793" s="5"/>
      <c r="CI793" s="5"/>
      <c r="CJ793" s="5"/>
      <c r="CK793" s="5"/>
      <c r="CL793" s="5"/>
      <c r="CM793" s="5"/>
      <c r="CN793" s="5"/>
      <c r="CO793" s="5"/>
      <c r="CP793" s="5"/>
      <c r="CQ793" s="5"/>
      <c r="CR793" s="5"/>
      <c r="CS793" s="5"/>
      <c r="CT793" s="5"/>
      <c r="CU793" s="5"/>
      <c r="CV793" s="5"/>
      <c r="CW793" s="5"/>
      <c r="CX793" s="6"/>
      <c r="CY793" s="6"/>
      <c r="CZ793" s="6"/>
      <c r="DA793" s="6"/>
    </row>
    <row r="794" spans="1:105" x14ac:dyDescent="0.25">
      <c r="A794" s="1"/>
      <c r="B794" s="5"/>
      <c r="C794" s="5"/>
      <c r="D794" s="5"/>
      <c r="E794" s="5"/>
      <c r="F794" s="17"/>
      <c r="G794" s="5"/>
      <c r="H794" s="16"/>
      <c r="I794" s="5"/>
      <c r="J794" s="5"/>
      <c r="K794" s="5"/>
      <c r="L794" s="5"/>
      <c r="M794" s="5"/>
      <c r="N794" s="5"/>
      <c r="O794" s="5"/>
      <c r="P794" s="98"/>
      <c r="Q794" s="98"/>
      <c r="R794" s="98"/>
      <c r="S794" s="98"/>
      <c r="T794" s="98"/>
      <c r="U794" s="98"/>
      <c r="V794" s="98"/>
      <c r="W794" s="98"/>
      <c r="X794" s="98"/>
      <c r="Y794" s="98"/>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5"/>
      <c r="CK794" s="5"/>
      <c r="CL794" s="5"/>
      <c r="CM794" s="5"/>
      <c r="CN794" s="5"/>
      <c r="CO794" s="5"/>
      <c r="CP794" s="5"/>
      <c r="CQ794" s="5"/>
      <c r="CR794" s="5"/>
      <c r="CS794" s="5"/>
      <c r="CT794" s="5"/>
      <c r="CU794" s="5"/>
      <c r="CV794" s="5"/>
      <c r="CW794" s="5"/>
      <c r="CX794" s="6"/>
      <c r="CY794" s="6"/>
      <c r="CZ794" s="6"/>
      <c r="DA794" s="6"/>
    </row>
    <row r="795" spans="1:105" x14ac:dyDescent="0.25">
      <c r="A795" s="1"/>
      <c r="B795" s="5"/>
      <c r="C795" s="5"/>
      <c r="D795" s="5"/>
      <c r="E795" s="5"/>
      <c r="F795" s="17"/>
      <c r="G795" s="5"/>
      <c r="H795" s="16"/>
      <c r="I795" s="5"/>
      <c r="J795" s="5"/>
      <c r="K795" s="5"/>
      <c r="L795" s="5"/>
      <c r="M795" s="5"/>
      <c r="N795" s="5"/>
      <c r="O795" s="5"/>
      <c r="P795" s="98"/>
      <c r="Q795" s="98"/>
      <c r="R795" s="98"/>
      <c r="S795" s="98"/>
      <c r="T795" s="98"/>
      <c r="U795" s="98"/>
      <c r="V795" s="98"/>
      <c r="W795" s="98"/>
      <c r="X795" s="98"/>
      <c r="Y795" s="98"/>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c r="CA795" s="5"/>
      <c r="CB795" s="5"/>
      <c r="CC795" s="5"/>
      <c r="CD795" s="5"/>
      <c r="CE795" s="5"/>
      <c r="CF795" s="5"/>
      <c r="CG795" s="5"/>
      <c r="CH795" s="5"/>
      <c r="CI795" s="5"/>
      <c r="CJ795" s="5"/>
      <c r="CK795" s="5"/>
      <c r="CL795" s="5"/>
      <c r="CM795" s="5"/>
      <c r="CN795" s="5"/>
      <c r="CO795" s="5"/>
      <c r="CP795" s="5"/>
      <c r="CQ795" s="5"/>
      <c r="CR795" s="5"/>
      <c r="CS795" s="5"/>
      <c r="CT795" s="5"/>
      <c r="CU795" s="5"/>
      <c r="CV795" s="5"/>
      <c r="CW795" s="5"/>
      <c r="CX795" s="6"/>
      <c r="CY795" s="6"/>
      <c r="CZ795" s="6"/>
      <c r="DA795" s="6"/>
    </row>
    <row r="796" spans="1:105" x14ac:dyDescent="0.25">
      <c r="A796" s="1"/>
      <c r="B796" s="5"/>
      <c r="C796" s="5"/>
      <c r="D796" s="5"/>
      <c r="E796" s="5"/>
      <c r="F796" s="17"/>
      <c r="G796" s="5"/>
      <c r="H796" s="16"/>
      <c r="I796" s="5"/>
      <c r="J796" s="5"/>
      <c r="K796" s="5"/>
      <c r="L796" s="5"/>
      <c r="M796" s="5"/>
      <c r="N796" s="5"/>
      <c r="O796" s="5"/>
      <c r="P796" s="98"/>
      <c r="Q796" s="98"/>
      <c r="R796" s="98"/>
      <c r="S796" s="98"/>
      <c r="T796" s="98"/>
      <c r="U796" s="98"/>
      <c r="V796" s="98"/>
      <c r="W796" s="98"/>
      <c r="X796" s="98"/>
      <c r="Y796" s="98"/>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5"/>
      <c r="BV796" s="5"/>
      <c r="BW796" s="5"/>
      <c r="BX796" s="5"/>
      <c r="BY796" s="5"/>
      <c r="BZ796" s="5"/>
      <c r="CA796" s="5"/>
      <c r="CB796" s="5"/>
      <c r="CC796" s="5"/>
      <c r="CD796" s="5"/>
      <c r="CE796" s="5"/>
      <c r="CF796" s="5"/>
      <c r="CG796" s="5"/>
      <c r="CH796" s="5"/>
      <c r="CI796" s="5"/>
      <c r="CJ796" s="5"/>
      <c r="CK796" s="5"/>
      <c r="CL796" s="5"/>
      <c r="CM796" s="5"/>
      <c r="CN796" s="5"/>
      <c r="CO796" s="5"/>
      <c r="CP796" s="5"/>
      <c r="CQ796" s="5"/>
      <c r="CR796" s="5"/>
      <c r="CS796" s="5"/>
      <c r="CT796" s="5"/>
      <c r="CU796" s="5"/>
      <c r="CV796" s="5"/>
      <c r="CW796" s="5"/>
      <c r="CX796" s="6"/>
      <c r="CY796" s="6"/>
      <c r="CZ796" s="6"/>
      <c r="DA796" s="6"/>
    </row>
    <row r="797" spans="1:105" x14ac:dyDescent="0.25">
      <c r="A797" s="1"/>
      <c r="B797" s="5"/>
      <c r="C797" s="5"/>
      <c r="D797" s="5"/>
      <c r="E797" s="5"/>
      <c r="F797" s="17"/>
      <c r="G797" s="5"/>
      <c r="H797" s="16"/>
      <c r="I797" s="5"/>
      <c r="J797" s="5"/>
      <c r="K797" s="5"/>
      <c r="L797" s="5"/>
      <c r="M797" s="5"/>
      <c r="N797" s="5"/>
      <c r="O797" s="5"/>
      <c r="P797" s="98"/>
      <c r="Q797" s="98"/>
      <c r="R797" s="98"/>
      <c r="S797" s="98"/>
      <c r="T797" s="98"/>
      <c r="U797" s="98"/>
      <c r="V797" s="98"/>
      <c r="W797" s="98"/>
      <c r="X797" s="98"/>
      <c r="Y797" s="98"/>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5"/>
      <c r="CN797" s="5"/>
      <c r="CO797" s="5"/>
      <c r="CP797" s="5"/>
      <c r="CQ797" s="5"/>
      <c r="CR797" s="5"/>
      <c r="CS797" s="5"/>
      <c r="CT797" s="5"/>
      <c r="CU797" s="5"/>
      <c r="CV797" s="5"/>
      <c r="CW797" s="5"/>
      <c r="CX797" s="6"/>
      <c r="CY797" s="6"/>
      <c r="CZ797" s="6"/>
      <c r="DA797" s="6"/>
    </row>
    <row r="798" spans="1:105" x14ac:dyDescent="0.25">
      <c r="A798" s="1"/>
      <c r="B798" s="5"/>
      <c r="C798" s="5"/>
      <c r="D798" s="5"/>
      <c r="E798" s="5"/>
      <c r="F798" s="17"/>
      <c r="G798" s="5"/>
      <c r="H798" s="16"/>
      <c r="I798" s="5"/>
      <c r="J798" s="5"/>
      <c r="K798" s="5"/>
      <c r="L798" s="5"/>
      <c r="M798" s="5"/>
      <c r="N798" s="5"/>
      <c r="O798" s="5"/>
      <c r="P798" s="98"/>
      <c r="Q798" s="98"/>
      <c r="R798" s="98"/>
      <c r="S798" s="98"/>
      <c r="T798" s="98"/>
      <c r="U798" s="98"/>
      <c r="V798" s="98"/>
      <c r="W798" s="98"/>
      <c r="X798" s="98"/>
      <c r="Y798" s="98"/>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c r="CA798" s="5"/>
      <c r="CB798" s="5"/>
      <c r="CC798" s="5"/>
      <c r="CD798" s="5"/>
      <c r="CE798" s="5"/>
      <c r="CF798" s="5"/>
      <c r="CG798" s="5"/>
      <c r="CH798" s="5"/>
      <c r="CI798" s="5"/>
      <c r="CJ798" s="5"/>
      <c r="CK798" s="5"/>
      <c r="CL798" s="5"/>
      <c r="CM798" s="5"/>
      <c r="CN798" s="5"/>
      <c r="CO798" s="5"/>
      <c r="CP798" s="5"/>
      <c r="CQ798" s="5"/>
      <c r="CR798" s="5"/>
      <c r="CS798" s="5"/>
      <c r="CT798" s="5"/>
      <c r="CU798" s="5"/>
      <c r="CV798" s="5"/>
      <c r="CW798" s="5"/>
      <c r="CX798" s="6"/>
      <c r="CY798" s="6"/>
      <c r="CZ798" s="6"/>
      <c r="DA798" s="6"/>
    </row>
    <row r="799" spans="1:105" x14ac:dyDescent="0.25">
      <c r="A799" s="1"/>
      <c r="B799" s="5"/>
      <c r="C799" s="5"/>
      <c r="D799" s="5"/>
      <c r="E799" s="5"/>
      <c r="F799" s="17"/>
      <c r="G799" s="5"/>
      <c r="H799" s="16"/>
      <c r="I799" s="5"/>
      <c r="J799" s="5"/>
      <c r="K799" s="5"/>
      <c r="L799" s="5"/>
      <c r="M799" s="5"/>
      <c r="N799" s="5"/>
      <c r="O799" s="5"/>
      <c r="P799" s="98"/>
      <c r="Q799" s="98"/>
      <c r="R799" s="98"/>
      <c r="S799" s="98"/>
      <c r="T799" s="98"/>
      <c r="U799" s="98"/>
      <c r="V799" s="98"/>
      <c r="W799" s="98"/>
      <c r="X799" s="98"/>
      <c r="Y799" s="98"/>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5"/>
      <c r="CR799" s="5"/>
      <c r="CS799" s="5"/>
      <c r="CT799" s="5"/>
      <c r="CU799" s="5"/>
      <c r="CV799" s="5"/>
      <c r="CW799" s="5"/>
      <c r="CX799" s="6"/>
      <c r="CY799" s="6"/>
      <c r="CZ799" s="6"/>
      <c r="DA799" s="6"/>
    </row>
    <row r="800" spans="1:105" x14ac:dyDescent="0.25">
      <c r="A800" s="1"/>
      <c r="B800" s="5"/>
      <c r="C800" s="5"/>
      <c r="D800" s="5"/>
      <c r="E800" s="5"/>
      <c r="F800" s="17"/>
      <c r="G800" s="5"/>
      <c r="H800" s="16"/>
      <c r="I800" s="5"/>
      <c r="J800" s="5"/>
      <c r="K800" s="5"/>
      <c r="L800" s="5"/>
      <c r="M800" s="5"/>
      <c r="N800" s="5"/>
      <c r="O800" s="5"/>
      <c r="P800" s="98"/>
      <c r="Q800" s="98"/>
      <c r="R800" s="98"/>
      <c r="S800" s="98"/>
      <c r="T800" s="98"/>
      <c r="U800" s="98"/>
      <c r="V800" s="98"/>
      <c r="W800" s="98"/>
      <c r="X800" s="98"/>
      <c r="Y800" s="98"/>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5"/>
      <c r="CR800" s="5"/>
      <c r="CS800" s="5"/>
      <c r="CT800" s="5"/>
      <c r="CU800" s="5"/>
      <c r="CV800" s="5"/>
      <c r="CW800" s="5"/>
      <c r="CX800" s="6"/>
      <c r="CY800" s="6"/>
      <c r="CZ800" s="6"/>
      <c r="DA800" s="6"/>
    </row>
    <row r="801" spans="1:105" x14ac:dyDescent="0.25">
      <c r="A801" s="1"/>
      <c r="B801" s="5"/>
      <c r="C801" s="5"/>
      <c r="D801" s="5"/>
      <c r="E801" s="5"/>
      <c r="F801" s="17"/>
      <c r="G801" s="5"/>
      <c r="H801" s="16"/>
      <c r="I801" s="5"/>
      <c r="J801" s="5"/>
      <c r="K801" s="5"/>
      <c r="L801" s="5"/>
      <c r="M801" s="5"/>
      <c r="N801" s="5"/>
      <c r="O801" s="5"/>
      <c r="P801" s="98"/>
      <c r="Q801" s="98"/>
      <c r="R801" s="98"/>
      <c r="S801" s="98"/>
      <c r="T801" s="98"/>
      <c r="U801" s="98"/>
      <c r="V801" s="98"/>
      <c r="W801" s="98"/>
      <c r="X801" s="98"/>
      <c r="Y801" s="98"/>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5"/>
      <c r="CK801" s="5"/>
      <c r="CL801" s="5"/>
      <c r="CM801" s="5"/>
      <c r="CN801" s="5"/>
      <c r="CO801" s="5"/>
      <c r="CP801" s="5"/>
      <c r="CQ801" s="5"/>
      <c r="CR801" s="5"/>
      <c r="CS801" s="5"/>
      <c r="CT801" s="5"/>
      <c r="CU801" s="5"/>
      <c r="CV801" s="5"/>
      <c r="CW801" s="5"/>
      <c r="CX801" s="6"/>
      <c r="CY801" s="6"/>
      <c r="CZ801" s="6"/>
      <c r="DA801" s="6"/>
    </row>
    <row r="802" spans="1:105" x14ac:dyDescent="0.25">
      <c r="A802" s="1"/>
      <c r="B802" s="5"/>
      <c r="C802" s="5"/>
      <c r="D802" s="5"/>
      <c r="E802" s="5"/>
      <c r="F802" s="17"/>
      <c r="G802" s="5"/>
      <c r="H802" s="16"/>
      <c r="I802" s="5"/>
      <c r="J802" s="5"/>
      <c r="K802" s="5"/>
      <c r="L802" s="5"/>
      <c r="M802" s="5"/>
      <c r="N802" s="5"/>
      <c r="O802" s="5"/>
      <c r="P802" s="98"/>
      <c r="Q802" s="98"/>
      <c r="R802" s="98"/>
      <c r="S802" s="98"/>
      <c r="T802" s="98"/>
      <c r="U802" s="98"/>
      <c r="V802" s="98"/>
      <c r="W802" s="98"/>
      <c r="X802" s="98"/>
      <c r="Y802" s="98"/>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6"/>
      <c r="CY802" s="6"/>
      <c r="CZ802" s="6"/>
      <c r="DA802" s="6"/>
    </row>
    <row r="803" spans="1:105" x14ac:dyDescent="0.25">
      <c r="A803" s="1"/>
      <c r="B803" s="5"/>
      <c r="C803" s="5"/>
      <c r="D803" s="5"/>
      <c r="E803" s="5"/>
      <c r="F803" s="17"/>
      <c r="G803" s="5"/>
      <c r="H803" s="16"/>
      <c r="I803" s="5"/>
      <c r="J803" s="5"/>
      <c r="K803" s="5"/>
      <c r="L803" s="5"/>
      <c r="M803" s="5"/>
      <c r="N803" s="5"/>
      <c r="O803" s="5"/>
      <c r="P803" s="98"/>
      <c r="Q803" s="98"/>
      <c r="R803" s="98"/>
      <c r="S803" s="98"/>
      <c r="T803" s="98"/>
      <c r="U803" s="98"/>
      <c r="V803" s="98"/>
      <c r="W803" s="98"/>
      <c r="X803" s="98"/>
      <c r="Y803" s="98"/>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5"/>
      <c r="BV803" s="5"/>
      <c r="BW803" s="5"/>
      <c r="BX803" s="5"/>
      <c r="BY803" s="5"/>
      <c r="BZ803" s="5"/>
      <c r="CA803" s="5"/>
      <c r="CB803" s="5"/>
      <c r="CC803" s="5"/>
      <c r="CD803" s="5"/>
      <c r="CE803" s="5"/>
      <c r="CF803" s="5"/>
      <c r="CG803" s="5"/>
      <c r="CH803" s="5"/>
      <c r="CI803" s="5"/>
      <c r="CJ803" s="5"/>
      <c r="CK803" s="5"/>
      <c r="CL803" s="5"/>
      <c r="CM803" s="5"/>
      <c r="CN803" s="5"/>
      <c r="CO803" s="5"/>
      <c r="CP803" s="5"/>
      <c r="CQ803" s="5"/>
      <c r="CR803" s="5"/>
      <c r="CS803" s="5"/>
      <c r="CT803" s="5"/>
      <c r="CU803" s="5"/>
      <c r="CV803" s="5"/>
      <c r="CW803" s="5"/>
      <c r="CX803" s="6"/>
      <c r="CY803" s="6"/>
      <c r="CZ803" s="6"/>
      <c r="DA803" s="6"/>
    </row>
    <row r="804" spans="1:105" x14ac:dyDescent="0.25">
      <c r="A804" s="1"/>
      <c r="B804" s="5"/>
      <c r="C804" s="5"/>
      <c r="D804" s="5"/>
      <c r="E804" s="5"/>
      <c r="F804" s="17"/>
      <c r="G804" s="5"/>
      <c r="H804" s="16"/>
      <c r="I804" s="5"/>
      <c r="J804" s="5"/>
      <c r="K804" s="5"/>
      <c r="L804" s="5"/>
      <c r="M804" s="5"/>
      <c r="N804" s="5"/>
      <c r="O804" s="5"/>
      <c r="P804" s="98"/>
      <c r="Q804" s="98"/>
      <c r="R804" s="98"/>
      <c r="S804" s="98"/>
      <c r="T804" s="98"/>
      <c r="U804" s="98"/>
      <c r="V804" s="98"/>
      <c r="W804" s="98"/>
      <c r="X804" s="98"/>
      <c r="Y804" s="98"/>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c r="BV804" s="5"/>
      <c r="BW804" s="5"/>
      <c r="BX804" s="5"/>
      <c r="BY804" s="5"/>
      <c r="BZ804" s="5"/>
      <c r="CA804" s="5"/>
      <c r="CB804" s="5"/>
      <c r="CC804" s="5"/>
      <c r="CD804" s="5"/>
      <c r="CE804" s="5"/>
      <c r="CF804" s="5"/>
      <c r="CG804" s="5"/>
      <c r="CH804" s="5"/>
      <c r="CI804" s="5"/>
      <c r="CJ804" s="5"/>
      <c r="CK804" s="5"/>
      <c r="CL804" s="5"/>
      <c r="CM804" s="5"/>
      <c r="CN804" s="5"/>
      <c r="CO804" s="5"/>
      <c r="CP804" s="5"/>
      <c r="CQ804" s="5"/>
      <c r="CR804" s="5"/>
      <c r="CS804" s="5"/>
      <c r="CT804" s="5"/>
      <c r="CU804" s="5"/>
      <c r="CV804" s="5"/>
      <c r="CW804" s="5"/>
      <c r="CX804" s="6"/>
      <c r="CY804" s="6"/>
      <c r="CZ804" s="6"/>
      <c r="DA804" s="6"/>
    </row>
    <row r="805" spans="1:105" x14ac:dyDescent="0.25">
      <c r="A805" s="1"/>
      <c r="B805" s="5"/>
      <c r="C805" s="5"/>
      <c r="D805" s="5"/>
      <c r="E805" s="5"/>
      <c r="F805" s="17"/>
      <c r="G805" s="5"/>
      <c r="H805" s="16"/>
      <c r="I805" s="5"/>
      <c r="J805" s="5"/>
      <c r="K805" s="5"/>
      <c r="L805" s="5"/>
      <c r="M805" s="5"/>
      <c r="N805" s="5"/>
      <c r="O805" s="5"/>
      <c r="P805" s="98"/>
      <c r="Q805" s="98"/>
      <c r="R805" s="98"/>
      <c r="S805" s="98"/>
      <c r="T805" s="98"/>
      <c r="U805" s="98"/>
      <c r="V805" s="98"/>
      <c r="W805" s="98"/>
      <c r="X805" s="98"/>
      <c r="Y805" s="98"/>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6"/>
      <c r="CY805" s="6"/>
      <c r="CZ805" s="6"/>
      <c r="DA805" s="6"/>
    </row>
    <row r="806" spans="1:105" x14ac:dyDescent="0.25">
      <c r="A806" s="1"/>
      <c r="B806" s="5"/>
      <c r="C806" s="5"/>
      <c r="D806" s="5"/>
      <c r="E806" s="5"/>
      <c r="F806" s="17"/>
      <c r="G806" s="5"/>
      <c r="H806" s="16"/>
      <c r="I806" s="5"/>
      <c r="J806" s="5"/>
      <c r="K806" s="5"/>
      <c r="L806" s="5"/>
      <c r="M806" s="5"/>
      <c r="N806" s="5"/>
      <c r="O806" s="5"/>
      <c r="P806" s="98"/>
      <c r="Q806" s="98"/>
      <c r="R806" s="98"/>
      <c r="S806" s="98"/>
      <c r="T806" s="98"/>
      <c r="U806" s="98"/>
      <c r="V806" s="98"/>
      <c r="W806" s="98"/>
      <c r="X806" s="98"/>
      <c r="Y806" s="98"/>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5"/>
      <c r="BV806" s="5"/>
      <c r="BW806" s="5"/>
      <c r="BX806" s="5"/>
      <c r="BY806" s="5"/>
      <c r="BZ806" s="5"/>
      <c r="CA806" s="5"/>
      <c r="CB806" s="5"/>
      <c r="CC806" s="5"/>
      <c r="CD806" s="5"/>
      <c r="CE806" s="5"/>
      <c r="CF806" s="5"/>
      <c r="CG806" s="5"/>
      <c r="CH806" s="5"/>
      <c r="CI806" s="5"/>
      <c r="CJ806" s="5"/>
      <c r="CK806" s="5"/>
      <c r="CL806" s="5"/>
      <c r="CM806" s="5"/>
      <c r="CN806" s="5"/>
      <c r="CO806" s="5"/>
      <c r="CP806" s="5"/>
      <c r="CQ806" s="5"/>
      <c r="CR806" s="5"/>
      <c r="CS806" s="5"/>
      <c r="CT806" s="5"/>
      <c r="CU806" s="5"/>
      <c r="CV806" s="5"/>
      <c r="CW806" s="5"/>
      <c r="CX806" s="6"/>
      <c r="CY806" s="6"/>
      <c r="CZ806" s="6"/>
      <c r="DA806" s="6"/>
    </row>
    <row r="807" spans="1:105" x14ac:dyDescent="0.25">
      <c r="A807" s="1"/>
      <c r="B807" s="5"/>
      <c r="C807" s="5"/>
      <c r="D807" s="5"/>
      <c r="E807" s="5"/>
      <c r="F807" s="17"/>
      <c r="G807" s="5"/>
      <c r="H807" s="16"/>
      <c r="I807" s="5"/>
      <c r="J807" s="5"/>
      <c r="K807" s="5"/>
      <c r="L807" s="5"/>
      <c r="M807" s="5"/>
      <c r="N807" s="5"/>
      <c r="O807" s="5"/>
      <c r="P807" s="98"/>
      <c r="Q807" s="98"/>
      <c r="R807" s="98"/>
      <c r="S807" s="98"/>
      <c r="T807" s="98"/>
      <c r="U807" s="98"/>
      <c r="V807" s="98"/>
      <c r="W807" s="98"/>
      <c r="X807" s="98"/>
      <c r="Y807" s="98"/>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5"/>
      <c r="CD807" s="5"/>
      <c r="CE807" s="5"/>
      <c r="CF807" s="5"/>
      <c r="CG807" s="5"/>
      <c r="CH807" s="5"/>
      <c r="CI807" s="5"/>
      <c r="CJ807" s="5"/>
      <c r="CK807" s="5"/>
      <c r="CL807" s="5"/>
      <c r="CM807" s="5"/>
      <c r="CN807" s="5"/>
      <c r="CO807" s="5"/>
      <c r="CP807" s="5"/>
      <c r="CQ807" s="5"/>
      <c r="CR807" s="5"/>
      <c r="CS807" s="5"/>
      <c r="CT807" s="5"/>
      <c r="CU807" s="5"/>
      <c r="CV807" s="5"/>
      <c r="CW807" s="5"/>
      <c r="CX807" s="6"/>
      <c r="CY807" s="6"/>
      <c r="CZ807" s="6"/>
      <c r="DA807" s="6"/>
    </row>
    <row r="808" spans="1:105" x14ac:dyDescent="0.25">
      <c r="A808" s="1"/>
      <c r="B808" s="5"/>
      <c r="C808" s="5"/>
      <c r="D808" s="5"/>
      <c r="E808" s="5"/>
      <c r="F808" s="17"/>
      <c r="G808" s="5"/>
      <c r="H808" s="16"/>
      <c r="I808" s="5"/>
      <c r="J808" s="5"/>
      <c r="K808" s="5"/>
      <c r="L808" s="5"/>
      <c r="M808" s="5"/>
      <c r="N808" s="5"/>
      <c r="O808" s="5"/>
      <c r="P808" s="98"/>
      <c r="Q808" s="98"/>
      <c r="R808" s="98"/>
      <c r="S808" s="98"/>
      <c r="T808" s="98"/>
      <c r="U808" s="98"/>
      <c r="V808" s="98"/>
      <c r="W808" s="98"/>
      <c r="X808" s="98"/>
      <c r="Y808" s="98"/>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c r="BR808" s="5"/>
      <c r="BS808" s="5"/>
      <c r="BT808" s="5"/>
      <c r="BU808" s="5"/>
      <c r="BV808" s="5"/>
      <c r="BW808" s="5"/>
      <c r="BX808" s="5"/>
      <c r="BY808" s="5"/>
      <c r="BZ808" s="5"/>
      <c r="CA808" s="5"/>
      <c r="CB808" s="5"/>
      <c r="CC808" s="5"/>
      <c r="CD808" s="5"/>
      <c r="CE808" s="5"/>
      <c r="CF808" s="5"/>
      <c r="CG808" s="5"/>
      <c r="CH808" s="5"/>
      <c r="CI808" s="5"/>
      <c r="CJ808" s="5"/>
      <c r="CK808" s="5"/>
      <c r="CL808" s="5"/>
      <c r="CM808" s="5"/>
      <c r="CN808" s="5"/>
      <c r="CO808" s="5"/>
      <c r="CP808" s="5"/>
      <c r="CQ808" s="5"/>
      <c r="CR808" s="5"/>
      <c r="CS808" s="5"/>
      <c r="CT808" s="5"/>
      <c r="CU808" s="5"/>
      <c r="CV808" s="5"/>
      <c r="CW808" s="5"/>
      <c r="CX808" s="6"/>
      <c r="CY808" s="6"/>
      <c r="CZ808" s="6"/>
      <c r="DA808" s="6"/>
    </row>
    <row r="809" spans="1:105" x14ac:dyDescent="0.25">
      <c r="A809" s="1"/>
      <c r="B809" s="5"/>
      <c r="C809" s="5"/>
      <c r="D809" s="5"/>
      <c r="E809" s="5"/>
      <c r="F809" s="17"/>
      <c r="G809" s="5"/>
      <c r="H809" s="16"/>
      <c r="I809" s="5"/>
      <c r="J809" s="5"/>
      <c r="K809" s="5"/>
      <c r="L809" s="5"/>
      <c r="M809" s="5"/>
      <c r="N809" s="5"/>
      <c r="O809" s="5"/>
      <c r="P809" s="98"/>
      <c r="Q809" s="98"/>
      <c r="R809" s="98"/>
      <c r="S809" s="98"/>
      <c r="T809" s="98"/>
      <c r="U809" s="98"/>
      <c r="V809" s="98"/>
      <c r="W809" s="98"/>
      <c r="X809" s="98"/>
      <c r="Y809" s="98"/>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5"/>
      <c r="BV809" s="5"/>
      <c r="BW809" s="5"/>
      <c r="BX809" s="5"/>
      <c r="BY809" s="5"/>
      <c r="BZ809" s="5"/>
      <c r="CA809" s="5"/>
      <c r="CB809" s="5"/>
      <c r="CC809" s="5"/>
      <c r="CD809" s="5"/>
      <c r="CE809" s="5"/>
      <c r="CF809" s="5"/>
      <c r="CG809" s="5"/>
      <c r="CH809" s="5"/>
      <c r="CI809" s="5"/>
      <c r="CJ809" s="5"/>
      <c r="CK809" s="5"/>
      <c r="CL809" s="5"/>
      <c r="CM809" s="5"/>
      <c r="CN809" s="5"/>
      <c r="CO809" s="5"/>
      <c r="CP809" s="5"/>
      <c r="CQ809" s="5"/>
      <c r="CR809" s="5"/>
      <c r="CS809" s="5"/>
      <c r="CT809" s="5"/>
      <c r="CU809" s="5"/>
      <c r="CV809" s="5"/>
      <c r="CW809" s="5"/>
      <c r="CX809" s="6"/>
      <c r="CY809" s="6"/>
      <c r="CZ809" s="6"/>
      <c r="DA809" s="6"/>
    </row>
    <row r="810" spans="1:105" x14ac:dyDescent="0.25">
      <c r="A810" s="1"/>
      <c r="B810" s="5"/>
      <c r="C810" s="5"/>
      <c r="D810" s="5"/>
      <c r="E810" s="5"/>
      <c r="F810" s="17"/>
      <c r="G810" s="5"/>
      <c r="H810" s="16"/>
      <c r="I810" s="5"/>
      <c r="J810" s="5"/>
      <c r="K810" s="5"/>
      <c r="L810" s="5"/>
      <c r="M810" s="5"/>
      <c r="N810" s="5"/>
      <c r="O810" s="5"/>
      <c r="P810" s="98"/>
      <c r="Q810" s="98"/>
      <c r="R810" s="98"/>
      <c r="S810" s="98"/>
      <c r="T810" s="98"/>
      <c r="U810" s="98"/>
      <c r="V810" s="98"/>
      <c r="W810" s="98"/>
      <c r="X810" s="98"/>
      <c r="Y810" s="98"/>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5"/>
      <c r="CD810" s="5"/>
      <c r="CE810" s="5"/>
      <c r="CF810" s="5"/>
      <c r="CG810" s="5"/>
      <c r="CH810" s="5"/>
      <c r="CI810" s="5"/>
      <c r="CJ810" s="5"/>
      <c r="CK810" s="5"/>
      <c r="CL810" s="5"/>
      <c r="CM810" s="5"/>
      <c r="CN810" s="5"/>
      <c r="CO810" s="5"/>
      <c r="CP810" s="5"/>
      <c r="CQ810" s="5"/>
      <c r="CR810" s="5"/>
      <c r="CS810" s="5"/>
      <c r="CT810" s="5"/>
      <c r="CU810" s="5"/>
      <c r="CV810" s="5"/>
      <c r="CW810" s="5"/>
      <c r="CX810" s="6"/>
      <c r="CY810" s="6"/>
      <c r="CZ810" s="6"/>
      <c r="DA810" s="6"/>
    </row>
    <row r="811" spans="1:105" x14ac:dyDescent="0.25">
      <c r="A811" s="1"/>
      <c r="B811" s="5"/>
      <c r="C811" s="5"/>
      <c r="D811" s="5"/>
      <c r="E811" s="5"/>
      <c r="F811" s="17"/>
      <c r="G811" s="5"/>
      <c r="H811" s="16"/>
      <c r="I811" s="5"/>
      <c r="J811" s="5"/>
      <c r="K811" s="5"/>
      <c r="L811" s="5"/>
      <c r="M811" s="5"/>
      <c r="N811" s="5"/>
      <c r="O811" s="5"/>
      <c r="P811" s="98"/>
      <c r="Q811" s="98"/>
      <c r="R811" s="98"/>
      <c r="S811" s="98"/>
      <c r="T811" s="98"/>
      <c r="U811" s="98"/>
      <c r="V811" s="98"/>
      <c r="W811" s="98"/>
      <c r="X811" s="98"/>
      <c r="Y811" s="98"/>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c r="CA811" s="5"/>
      <c r="CB811" s="5"/>
      <c r="CC811" s="5"/>
      <c r="CD811" s="5"/>
      <c r="CE811" s="5"/>
      <c r="CF811" s="5"/>
      <c r="CG811" s="5"/>
      <c r="CH811" s="5"/>
      <c r="CI811" s="5"/>
      <c r="CJ811" s="5"/>
      <c r="CK811" s="5"/>
      <c r="CL811" s="5"/>
      <c r="CM811" s="5"/>
      <c r="CN811" s="5"/>
      <c r="CO811" s="5"/>
      <c r="CP811" s="5"/>
      <c r="CQ811" s="5"/>
      <c r="CR811" s="5"/>
      <c r="CS811" s="5"/>
      <c r="CT811" s="5"/>
      <c r="CU811" s="5"/>
      <c r="CV811" s="5"/>
      <c r="CW811" s="5"/>
      <c r="CX811" s="6"/>
      <c r="CY811" s="6"/>
      <c r="CZ811" s="6"/>
      <c r="DA811" s="6"/>
    </row>
    <row r="812" spans="1:105" x14ac:dyDescent="0.25">
      <c r="A812" s="1"/>
      <c r="B812" s="5"/>
      <c r="C812" s="5"/>
      <c r="D812" s="5"/>
      <c r="E812" s="5"/>
      <c r="F812" s="17"/>
      <c r="G812" s="5"/>
      <c r="H812" s="16"/>
      <c r="I812" s="5"/>
      <c r="J812" s="5"/>
      <c r="K812" s="5"/>
      <c r="L812" s="5"/>
      <c r="M812" s="5"/>
      <c r="N812" s="5"/>
      <c r="O812" s="5"/>
      <c r="P812" s="98"/>
      <c r="Q812" s="98"/>
      <c r="R812" s="98"/>
      <c r="S812" s="98"/>
      <c r="T812" s="98"/>
      <c r="U812" s="98"/>
      <c r="V812" s="98"/>
      <c r="W812" s="98"/>
      <c r="X812" s="98"/>
      <c r="Y812" s="98"/>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5"/>
      <c r="CD812" s="5"/>
      <c r="CE812" s="5"/>
      <c r="CF812" s="5"/>
      <c r="CG812" s="5"/>
      <c r="CH812" s="5"/>
      <c r="CI812" s="5"/>
      <c r="CJ812" s="5"/>
      <c r="CK812" s="5"/>
      <c r="CL812" s="5"/>
      <c r="CM812" s="5"/>
      <c r="CN812" s="5"/>
      <c r="CO812" s="5"/>
      <c r="CP812" s="5"/>
      <c r="CQ812" s="5"/>
      <c r="CR812" s="5"/>
      <c r="CS812" s="5"/>
      <c r="CT812" s="5"/>
      <c r="CU812" s="5"/>
      <c r="CV812" s="5"/>
      <c r="CW812" s="5"/>
      <c r="CX812" s="6"/>
      <c r="CY812" s="6"/>
      <c r="CZ812" s="6"/>
      <c r="DA812" s="6"/>
    </row>
    <row r="813" spans="1:105" x14ac:dyDescent="0.25">
      <c r="A813" s="1"/>
      <c r="B813" s="5"/>
      <c r="C813" s="5"/>
      <c r="D813" s="5"/>
      <c r="E813" s="5"/>
      <c r="F813" s="17"/>
      <c r="G813" s="5"/>
      <c r="H813" s="16"/>
      <c r="I813" s="5"/>
      <c r="J813" s="5"/>
      <c r="K813" s="5"/>
      <c r="L813" s="5"/>
      <c r="M813" s="5"/>
      <c r="N813" s="5"/>
      <c r="O813" s="5"/>
      <c r="P813" s="98"/>
      <c r="Q813" s="98"/>
      <c r="R813" s="98"/>
      <c r="S813" s="98"/>
      <c r="T813" s="98"/>
      <c r="U813" s="98"/>
      <c r="V813" s="98"/>
      <c r="W813" s="98"/>
      <c r="X813" s="98"/>
      <c r="Y813" s="98"/>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5"/>
      <c r="CK813" s="5"/>
      <c r="CL813" s="5"/>
      <c r="CM813" s="5"/>
      <c r="CN813" s="5"/>
      <c r="CO813" s="5"/>
      <c r="CP813" s="5"/>
      <c r="CQ813" s="5"/>
      <c r="CR813" s="5"/>
      <c r="CS813" s="5"/>
      <c r="CT813" s="5"/>
      <c r="CU813" s="5"/>
      <c r="CV813" s="5"/>
      <c r="CW813" s="5"/>
      <c r="CX813" s="6"/>
      <c r="CY813" s="6"/>
      <c r="CZ813" s="6"/>
      <c r="DA813" s="6"/>
    </row>
    <row r="814" spans="1:105" x14ac:dyDescent="0.25">
      <c r="A814" s="1"/>
      <c r="B814" s="5"/>
      <c r="C814" s="5"/>
      <c r="D814" s="5"/>
      <c r="E814" s="5"/>
      <c r="F814" s="17"/>
      <c r="G814" s="5"/>
      <c r="H814" s="16"/>
      <c r="I814" s="5"/>
      <c r="J814" s="5"/>
      <c r="K814" s="5"/>
      <c r="L814" s="5"/>
      <c r="M814" s="5"/>
      <c r="N814" s="5"/>
      <c r="O814" s="5"/>
      <c r="P814" s="98"/>
      <c r="Q814" s="98"/>
      <c r="R814" s="98"/>
      <c r="S814" s="98"/>
      <c r="T814" s="98"/>
      <c r="U814" s="98"/>
      <c r="V814" s="98"/>
      <c r="W814" s="98"/>
      <c r="X814" s="98"/>
      <c r="Y814" s="98"/>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c r="CA814" s="5"/>
      <c r="CB814" s="5"/>
      <c r="CC814" s="5"/>
      <c r="CD814" s="5"/>
      <c r="CE814" s="5"/>
      <c r="CF814" s="5"/>
      <c r="CG814" s="5"/>
      <c r="CH814" s="5"/>
      <c r="CI814" s="5"/>
      <c r="CJ814" s="5"/>
      <c r="CK814" s="5"/>
      <c r="CL814" s="5"/>
      <c r="CM814" s="5"/>
      <c r="CN814" s="5"/>
      <c r="CO814" s="5"/>
      <c r="CP814" s="5"/>
      <c r="CQ814" s="5"/>
      <c r="CR814" s="5"/>
      <c r="CS814" s="5"/>
      <c r="CT814" s="5"/>
      <c r="CU814" s="5"/>
      <c r="CV814" s="5"/>
      <c r="CW814" s="5"/>
      <c r="CX814" s="6"/>
      <c r="CY814" s="6"/>
      <c r="CZ814" s="6"/>
      <c r="DA814" s="6"/>
    </row>
    <row r="815" spans="1:105" x14ac:dyDescent="0.25">
      <c r="A815" s="1"/>
      <c r="B815" s="5"/>
      <c r="C815" s="5"/>
      <c r="D815" s="5"/>
      <c r="E815" s="5"/>
      <c r="F815" s="17"/>
      <c r="G815" s="5"/>
      <c r="H815" s="16"/>
      <c r="I815" s="5"/>
      <c r="J815" s="5"/>
      <c r="K815" s="5"/>
      <c r="L815" s="5"/>
      <c r="M815" s="5"/>
      <c r="N815" s="5"/>
      <c r="O815" s="5"/>
      <c r="P815" s="98"/>
      <c r="Q815" s="98"/>
      <c r="R815" s="98"/>
      <c r="S815" s="98"/>
      <c r="T815" s="98"/>
      <c r="U815" s="98"/>
      <c r="V815" s="98"/>
      <c r="W815" s="98"/>
      <c r="X815" s="98"/>
      <c r="Y815" s="98"/>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c r="BV815" s="5"/>
      <c r="BW815" s="5"/>
      <c r="BX815" s="5"/>
      <c r="BY815" s="5"/>
      <c r="BZ815" s="5"/>
      <c r="CA815" s="5"/>
      <c r="CB815" s="5"/>
      <c r="CC815" s="5"/>
      <c r="CD815" s="5"/>
      <c r="CE815" s="5"/>
      <c r="CF815" s="5"/>
      <c r="CG815" s="5"/>
      <c r="CH815" s="5"/>
      <c r="CI815" s="5"/>
      <c r="CJ815" s="5"/>
      <c r="CK815" s="5"/>
      <c r="CL815" s="5"/>
      <c r="CM815" s="5"/>
      <c r="CN815" s="5"/>
      <c r="CO815" s="5"/>
      <c r="CP815" s="5"/>
      <c r="CQ815" s="5"/>
      <c r="CR815" s="5"/>
      <c r="CS815" s="5"/>
      <c r="CT815" s="5"/>
      <c r="CU815" s="5"/>
      <c r="CV815" s="5"/>
      <c r="CW815" s="5"/>
      <c r="CX815" s="6"/>
      <c r="CY815" s="6"/>
      <c r="CZ815" s="6"/>
      <c r="DA815" s="6"/>
    </row>
    <row r="816" spans="1:105" x14ac:dyDescent="0.25">
      <c r="A816" s="1"/>
      <c r="B816" s="5"/>
      <c r="C816" s="5"/>
      <c r="D816" s="5"/>
      <c r="E816" s="5"/>
      <c r="F816" s="17"/>
      <c r="G816" s="5"/>
      <c r="H816" s="16"/>
      <c r="I816" s="5"/>
      <c r="J816" s="5"/>
      <c r="K816" s="5"/>
      <c r="L816" s="5"/>
      <c r="M816" s="5"/>
      <c r="N816" s="5"/>
      <c r="O816" s="5"/>
      <c r="P816" s="98"/>
      <c r="Q816" s="98"/>
      <c r="R816" s="98"/>
      <c r="S816" s="98"/>
      <c r="T816" s="98"/>
      <c r="U816" s="98"/>
      <c r="V816" s="98"/>
      <c r="W816" s="98"/>
      <c r="X816" s="98"/>
      <c r="Y816" s="98"/>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c r="BR816" s="5"/>
      <c r="BS816" s="5"/>
      <c r="BT816" s="5"/>
      <c r="BU816" s="5"/>
      <c r="BV816" s="5"/>
      <c r="BW816" s="5"/>
      <c r="BX816" s="5"/>
      <c r="BY816" s="5"/>
      <c r="BZ816" s="5"/>
      <c r="CA816" s="5"/>
      <c r="CB816" s="5"/>
      <c r="CC816" s="5"/>
      <c r="CD816" s="5"/>
      <c r="CE816" s="5"/>
      <c r="CF816" s="5"/>
      <c r="CG816" s="5"/>
      <c r="CH816" s="5"/>
      <c r="CI816" s="5"/>
      <c r="CJ816" s="5"/>
      <c r="CK816" s="5"/>
      <c r="CL816" s="5"/>
      <c r="CM816" s="5"/>
      <c r="CN816" s="5"/>
      <c r="CO816" s="5"/>
      <c r="CP816" s="5"/>
      <c r="CQ816" s="5"/>
      <c r="CR816" s="5"/>
      <c r="CS816" s="5"/>
      <c r="CT816" s="5"/>
      <c r="CU816" s="5"/>
      <c r="CV816" s="5"/>
      <c r="CW816" s="5"/>
      <c r="CX816" s="6"/>
      <c r="CY816" s="6"/>
      <c r="CZ816" s="6"/>
      <c r="DA816" s="6"/>
    </row>
    <row r="817" spans="1:105" x14ac:dyDescent="0.25">
      <c r="A817" s="1"/>
      <c r="B817" s="5"/>
      <c r="C817" s="5"/>
      <c r="D817" s="5"/>
      <c r="E817" s="5"/>
      <c r="F817" s="17"/>
      <c r="G817" s="5"/>
      <c r="H817" s="16"/>
      <c r="I817" s="5"/>
      <c r="J817" s="5"/>
      <c r="K817" s="5"/>
      <c r="L817" s="5"/>
      <c r="M817" s="5"/>
      <c r="N817" s="5"/>
      <c r="O817" s="5"/>
      <c r="P817" s="98"/>
      <c r="Q817" s="98"/>
      <c r="R817" s="98"/>
      <c r="S817" s="98"/>
      <c r="T817" s="98"/>
      <c r="U817" s="98"/>
      <c r="V817" s="98"/>
      <c r="W817" s="98"/>
      <c r="X817" s="98"/>
      <c r="Y817" s="98"/>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5"/>
      <c r="BV817" s="5"/>
      <c r="BW817" s="5"/>
      <c r="BX817" s="5"/>
      <c r="BY817" s="5"/>
      <c r="BZ817" s="5"/>
      <c r="CA817" s="5"/>
      <c r="CB817" s="5"/>
      <c r="CC817" s="5"/>
      <c r="CD817" s="5"/>
      <c r="CE817" s="5"/>
      <c r="CF817" s="5"/>
      <c r="CG817" s="5"/>
      <c r="CH817" s="5"/>
      <c r="CI817" s="5"/>
      <c r="CJ817" s="5"/>
      <c r="CK817" s="5"/>
      <c r="CL817" s="5"/>
      <c r="CM817" s="5"/>
      <c r="CN817" s="5"/>
      <c r="CO817" s="5"/>
      <c r="CP817" s="5"/>
      <c r="CQ817" s="5"/>
      <c r="CR817" s="5"/>
      <c r="CS817" s="5"/>
      <c r="CT817" s="5"/>
      <c r="CU817" s="5"/>
      <c r="CV817" s="5"/>
      <c r="CW817" s="5"/>
      <c r="CX817" s="6"/>
      <c r="CY817" s="6"/>
      <c r="CZ817" s="6"/>
      <c r="DA817" s="6"/>
    </row>
    <row r="818" spans="1:105" x14ac:dyDescent="0.25">
      <c r="A818" s="1"/>
      <c r="B818" s="5"/>
      <c r="C818" s="5"/>
      <c r="D818" s="5"/>
      <c r="E818" s="5"/>
      <c r="F818" s="17"/>
      <c r="G818" s="5"/>
      <c r="H818" s="16"/>
      <c r="I818" s="5"/>
      <c r="J818" s="5"/>
      <c r="K818" s="5"/>
      <c r="L818" s="5"/>
      <c r="M818" s="5"/>
      <c r="N818" s="5"/>
      <c r="O818" s="5"/>
      <c r="P818" s="98"/>
      <c r="Q818" s="98"/>
      <c r="R818" s="98"/>
      <c r="S818" s="98"/>
      <c r="T818" s="98"/>
      <c r="U818" s="98"/>
      <c r="V818" s="98"/>
      <c r="W818" s="98"/>
      <c r="X818" s="98"/>
      <c r="Y818" s="98"/>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c r="BU818" s="5"/>
      <c r="BV818" s="5"/>
      <c r="BW818" s="5"/>
      <c r="BX818" s="5"/>
      <c r="BY818" s="5"/>
      <c r="BZ818" s="5"/>
      <c r="CA818" s="5"/>
      <c r="CB818" s="5"/>
      <c r="CC818" s="5"/>
      <c r="CD818" s="5"/>
      <c r="CE818" s="5"/>
      <c r="CF818" s="5"/>
      <c r="CG818" s="5"/>
      <c r="CH818" s="5"/>
      <c r="CI818" s="5"/>
      <c r="CJ818" s="5"/>
      <c r="CK818" s="5"/>
      <c r="CL818" s="5"/>
      <c r="CM818" s="5"/>
      <c r="CN818" s="5"/>
      <c r="CO818" s="5"/>
      <c r="CP818" s="5"/>
      <c r="CQ818" s="5"/>
      <c r="CR818" s="5"/>
      <c r="CS818" s="5"/>
      <c r="CT818" s="5"/>
      <c r="CU818" s="5"/>
      <c r="CV818" s="5"/>
      <c r="CW818" s="5"/>
      <c r="CX818" s="6"/>
      <c r="CY818" s="6"/>
      <c r="CZ818" s="6"/>
      <c r="DA818" s="6"/>
    </row>
    <row r="819" spans="1:105" x14ac:dyDescent="0.25">
      <c r="A819" s="1"/>
      <c r="B819" s="5"/>
      <c r="C819" s="5"/>
      <c r="D819" s="5"/>
      <c r="E819" s="5"/>
      <c r="F819" s="17"/>
      <c r="G819" s="5"/>
      <c r="H819" s="16"/>
      <c r="I819" s="5"/>
      <c r="J819" s="5"/>
      <c r="K819" s="5"/>
      <c r="L819" s="5"/>
      <c r="M819" s="5"/>
      <c r="N819" s="5"/>
      <c r="O819" s="5"/>
      <c r="P819" s="98"/>
      <c r="Q819" s="98"/>
      <c r="R819" s="98"/>
      <c r="S819" s="98"/>
      <c r="T819" s="98"/>
      <c r="U819" s="98"/>
      <c r="V819" s="98"/>
      <c r="W819" s="98"/>
      <c r="X819" s="98"/>
      <c r="Y819" s="98"/>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c r="CA819" s="5"/>
      <c r="CB819" s="5"/>
      <c r="CC819" s="5"/>
      <c r="CD819" s="5"/>
      <c r="CE819" s="5"/>
      <c r="CF819" s="5"/>
      <c r="CG819" s="5"/>
      <c r="CH819" s="5"/>
      <c r="CI819" s="5"/>
      <c r="CJ819" s="5"/>
      <c r="CK819" s="5"/>
      <c r="CL819" s="5"/>
      <c r="CM819" s="5"/>
      <c r="CN819" s="5"/>
      <c r="CO819" s="5"/>
      <c r="CP819" s="5"/>
      <c r="CQ819" s="5"/>
      <c r="CR819" s="5"/>
      <c r="CS819" s="5"/>
      <c r="CT819" s="5"/>
      <c r="CU819" s="5"/>
      <c r="CV819" s="5"/>
      <c r="CW819" s="5"/>
      <c r="CX819" s="6"/>
      <c r="CY819" s="6"/>
      <c r="CZ819" s="6"/>
      <c r="DA819" s="6"/>
    </row>
    <row r="820" spans="1:105" x14ac:dyDescent="0.25">
      <c r="A820" s="1"/>
      <c r="B820" s="5"/>
      <c r="C820" s="5"/>
      <c r="D820" s="5"/>
      <c r="E820" s="5"/>
      <c r="F820" s="17"/>
      <c r="G820" s="5"/>
      <c r="H820" s="16"/>
      <c r="I820" s="5"/>
      <c r="J820" s="5"/>
      <c r="K820" s="5"/>
      <c r="L820" s="5"/>
      <c r="M820" s="5"/>
      <c r="N820" s="5"/>
      <c r="O820" s="5"/>
      <c r="P820" s="98"/>
      <c r="Q820" s="98"/>
      <c r="R820" s="98"/>
      <c r="S820" s="98"/>
      <c r="T820" s="98"/>
      <c r="U820" s="98"/>
      <c r="V820" s="98"/>
      <c r="W820" s="98"/>
      <c r="X820" s="98"/>
      <c r="Y820" s="98"/>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c r="CA820" s="5"/>
      <c r="CB820" s="5"/>
      <c r="CC820" s="5"/>
      <c r="CD820" s="5"/>
      <c r="CE820" s="5"/>
      <c r="CF820" s="5"/>
      <c r="CG820" s="5"/>
      <c r="CH820" s="5"/>
      <c r="CI820" s="5"/>
      <c r="CJ820" s="5"/>
      <c r="CK820" s="5"/>
      <c r="CL820" s="5"/>
      <c r="CM820" s="5"/>
      <c r="CN820" s="5"/>
      <c r="CO820" s="5"/>
      <c r="CP820" s="5"/>
      <c r="CQ820" s="5"/>
      <c r="CR820" s="5"/>
      <c r="CS820" s="5"/>
      <c r="CT820" s="5"/>
      <c r="CU820" s="5"/>
      <c r="CV820" s="5"/>
      <c r="CW820" s="5"/>
      <c r="CX820" s="6"/>
      <c r="CY820" s="6"/>
      <c r="CZ820" s="6"/>
      <c r="DA820" s="6"/>
    </row>
    <row r="821" spans="1:105" x14ac:dyDescent="0.25">
      <c r="A821" s="1"/>
      <c r="B821" s="5"/>
      <c r="C821" s="5"/>
      <c r="D821" s="5"/>
      <c r="E821" s="5"/>
      <c r="F821" s="17"/>
      <c r="G821" s="5"/>
      <c r="H821" s="16"/>
      <c r="I821" s="5"/>
      <c r="J821" s="5"/>
      <c r="K821" s="5"/>
      <c r="L821" s="5"/>
      <c r="M821" s="5"/>
      <c r="N821" s="5"/>
      <c r="O821" s="5"/>
      <c r="P821" s="98"/>
      <c r="Q821" s="98"/>
      <c r="R821" s="98"/>
      <c r="S821" s="98"/>
      <c r="T821" s="98"/>
      <c r="U821" s="98"/>
      <c r="V821" s="98"/>
      <c r="W821" s="98"/>
      <c r="X821" s="98"/>
      <c r="Y821" s="98"/>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c r="BS821" s="5"/>
      <c r="BT821" s="5"/>
      <c r="BU821" s="5"/>
      <c r="BV821" s="5"/>
      <c r="BW821" s="5"/>
      <c r="BX821" s="5"/>
      <c r="BY821" s="5"/>
      <c r="BZ821" s="5"/>
      <c r="CA821" s="5"/>
      <c r="CB821" s="5"/>
      <c r="CC821" s="5"/>
      <c r="CD821" s="5"/>
      <c r="CE821" s="5"/>
      <c r="CF821" s="5"/>
      <c r="CG821" s="5"/>
      <c r="CH821" s="5"/>
      <c r="CI821" s="5"/>
      <c r="CJ821" s="5"/>
      <c r="CK821" s="5"/>
      <c r="CL821" s="5"/>
      <c r="CM821" s="5"/>
      <c r="CN821" s="5"/>
      <c r="CO821" s="5"/>
      <c r="CP821" s="5"/>
      <c r="CQ821" s="5"/>
      <c r="CR821" s="5"/>
      <c r="CS821" s="5"/>
      <c r="CT821" s="5"/>
      <c r="CU821" s="5"/>
      <c r="CV821" s="5"/>
      <c r="CW821" s="5"/>
      <c r="CX821" s="6"/>
      <c r="CY821" s="6"/>
      <c r="CZ821" s="6"/>
      <c r="DA821" s="6"/>
    </row>
    <row r="822" spans="1:105" x14ac:dyDescent="0.25">
      <c r="A822" s="1"/>
      <c r="B822" s="5"/>
      <c r="C822" s="5"/>
      <c r="D822" s="5"/>
      <c r="E822" s="5"/>
      <c r="F822" s="17"/>
      <c r="G822" s="5"/>
      <c r="H822" s="16"/>
      <c r="I822" s="5"/>
      <c r="J822" s="5"/>
      <c r="K822" s="5"/>
      <c r="L822" s="5"/>
      <c r="M822" s="5"/>
      <c r="N822" s="5"/>
      <c r="O822" s="5"/>
      <c r="P822" s="98"/>
      <c r="Q822" s="98"/>
      <c r="R822" s="98"/>
      <c r="S822" s="98"/>
      <c r="T822" s="98"/>
      <c r="U822" s="98"/>
      <c r="V822" s="98"/>
      <c r="W822" s="98"/>
      <c r="X822" s="98"/>
      <c r="Y822" s="98"/>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5"/>
      <c r="CN822" s="5"/>
      <c r="CO822" s="5"/>
      <c r="CP822" s="5"/>
      <c r="CQ822" s="5"/>
      <c r="CR822" s="5"/>
      <c r="CS822" s="5"/>
      <c r="CT822" s="5"/>
      <c r="CU822" s="5"/>
      <c r="CV822" s="5"/>
      <c r="CW822" s="5"/>
      <c r="CX822" s="6"/>
      <c r="CY822" s="6"/>
      <c r="CZ822" s="6"/>
      <c r="DA822" s="6"/>
    </row>
    <row r="823" spans="1:105" x14ac:dyDescent="0.25">
      <c r="A823" s="1"/>
      <c r="B823" s="5"/>
      <c r="C823" s="5"/>
      <c r="D823" s="5"/>
      <c r="E823" s="5"/>
      <c r="F823" s="17"/>
      <c r="G823" s="5"/>
      <c r="H823" s="16"/>
      <c r="I823" s="5"/>
      <c r="J823" s="5"/>
      <c r="K823" s="5"/>
      <c r="L823" s="5"/>
      <c r="M823" s="5"/>
      <c r="N823" s="5"/>
      <c r="O823" s="5"/>
      <c r="P823" s="98"/>
      <c r="Q823" s="98"/>
      <c r="R823" s="98"/>
      <c r="S823" s="98"/>
      <c r="T823" s="98"/>
      <c r="U823" s="98"/>
      <c r="V823" s="98"/>
      <c r="W823" s="98"/>
      <c r="X823" s="98"/>
      <c r="Y823" s="98"/>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5"/>
      <c r="CD823" s="5"/>
      <c r="CE823" s="5"/>
      <c r="CF823" s="5"/>
      <c r="CG823" s="5"/>
      <c r="CH823" s="5"/>
      <c r="CI823" s="5"/>
      <c r="CJ823" s="5"/>
      <c r="CK823" s="5"/>
      <c r="CL823" s="5"/>
      <c r="CM823" s="5"/>
      <c r="CN823" s="5"/>
      <c r="CO823" s="5"/>
      <c r="CP823" s="5"/>
      <c r="CQ823" s="5"/>
      <c r="CR823" s="5"/>
      <c r="CS823" s="5"/>
      <c r="CT823" s="5"/>
      <c r="CU823" s="5"/>
      <c r="CV823" s="5"/>
      <c r="CW823" s="5"/>
      <c r="CX823" s="6"/>
      <c r="CY823" s="6"/>
      <c r="CZ823" s="6"/>
      <c r="DA823" s="6"/>
    </row>
    <row r="824" spans="1:105" x14ac:dyDescent="0.25">
      <c r="A824" s="1"/>
      <c r="B824" s="5"/>
      <c r="C824" s="5"/>
      <c r="D824" s="5"/>
      <c r="E824" s="5"/>
      <c r="F824" s="17"/>
      <c r="G824" s="5"/>
      <c r="H824" s="16"/>
      <c r="I824" s="5"/>
      <c r="J824" s="5"/>
      <c r="K824" s="5"/>
      <c r="L824" s="5"/>
      <c r="M824" s="5"/>
      <c r="N824" s="5"/>
      <c r="O824" s="5"/>
      <c r="P824" s="98"/>
      <c r="Q824" s="98"/>
      <c r="R824" s="98"/>
      <c r="S824" s="98"/>
      <c r="T824" s="98"/>
      <c r="U824" s="98"/>
      <c r="V824" s="98"/>
      <c r="W824" s="98"/>
      <c r="X824" s="98"/>
      <c r="Y824" s="98"/>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5"/>
      <c r="CD824" s="5"/>
      <c r="CE824" s="5"/>
      <c r="CF824" s="5"/>
      <c r="CG824" s="5"/>
      <c r="CH824" s="5"/>
      <c r="CI824" s="5"/>
      <c r="CJ824" s="5"/>
      <c r="CK824" s="5"/>
      <c r="CL824" s="5"/>
      <c r="CM824" s="5"/>
      <c r="CN824" s="5"/>
      <c r="CO824" s="5"/>
      <c r="CP824" s="5"/>
      <c r="CQ824" s="5"/>
      <c r="CR824" s="5"/>
      <c r="CS824" s="5"/>
      <c r="CT824" s="5"/>
      <c r="CU824" s="5"/>
      <c r="CV824" s="5"/>
      <c r="CW824" s="5"/>
      <c r="CX824" s="6"/>
      <c r="CY824" s="6"/>
      <c r="CZ824" s="6"/>
      <c r="DA824" s="6"/>
    </row>
    <row r="825" spans="1:105" x14ac:dyDescent="0.25">
      <c r="A825" s="1"/>
      <c r="B825" s="5"/>
      <c r="C825" s="5"/>
      <c r="D825" s="5"/>
      <c r="E825" s="5"/>
      <c r="F825" s="17"/>
      <c r="G825" s="5"/>
      <c r="H825" s="16"/>
      <c r="I825" s="5"/>
      <c r="J825" s="5"/>
      <c r="K825" s="5"/>
      <c r="L825" s="5"/>
      <c r="M825" s="5"/>
      <c r="N825" s="5"/>
      <c r="O825" s="5"/>
      <c r="P825" s="98"/>
      <c r="Q825" s="98"/>
      <c r="R825" s="98"/>
      <c r="S825" s="98"/>
      <c r="T825" s="98"/>
      <c r="U825" s="98"/>
      <c r="V825" s="98"/>
      <c r="W825" s="98"/>
      <c r="X825" s="98"/>
      <c r="Y825" s="98"/>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5"/>
      <c r="BV825" s="5"/>
      <c r="BW825" s="5"/>
      <c r="BX825" s="5"/>
      <c r="BY825" s="5"/>
      <c r="BZ825" s="5"/>
      <c r="CA825" s="5"/>
      <c r="CB825" s="5"/>
      <c r="CC825" s="5"/>
      <c r="CD825" s="5"/>
      <c r="CE825" s="5"/>
      <c r="CF825" s="5"/>
      <c r="CG825" s="5"/>
      <c r="CH825" s="5"/>
      <c r="CI825" s="5"/>
      <c r="CJ825" s="5"/>
      <c r="CK825" s="5"/>
      <c r="CL825" s="5"/>
      <c r="CM825" s="5"/>
      <c r="CN825" s="5"/>
      <c r="CO825" s="5"/>
      <c r="CP825" s="5"/>
      <c r="CQ825" s="5"/>
      <c r="CR825" s="5"/>
      <c r="CS825" s="5"/>
      <c r="CT825" s="5"/>
      <c r="CU825" s="5"/>
      <c r="CV825" s="5"/>
      <c r="CW825" s="5"/>
      <c r="CX825" s="6"/>
      <c r="CY825" s="6"/>
      <c r="CZ825" s="6"/>
      <c r="DA825" s="6"/>
    </row>
    <row r="826" spans="1:105" x14ac:dyDescent="0.25">
      <c r="A826" s="1"/>
      <c r="B826" s="5"/>
      <c r="C826" s="5"/>
      <c r="D826" s="5"/>
      <c r="E826" s="5"/>
      <c r="F826" s="17"/>
      <c r="G826" s="5"/>
      <c r="H826" s="16"/>
      <c r="I826" s="5"/>
      <c r="J826" s="5"/>
      <c r="K826" s="5"/>
      <c r="L826" s="5"/>
      <c r="M826" s="5"/>
      <c r="N826" s="5"/>
      <c r="O826" s="5"/>
      <c r="P826" s="98"/>
      <c r="Q826" s="98"/>
      <c r="R826" s="98"/>
      <c r="S826" s="98"/>
      <c r="T826" s="98"/>
      <c r="U826" s="98"/>
      <c r="V826" s="98"/>
      <c r="W826" s="98"/>
      <c r="X826" s="98"/>
      <c r="Y826" s="98"/>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5"/>
      <c r="BV826" s="5"/>
      <c r="BW826" s="5"/>
      <c r="BX826" s="5"/>
      <c r="BY826" s="5"/>
      <c r="BZ826" s="5"/>
      <c r="CA826" s="5"/>
      <c r="CB826" s="5"/>
      <c r="CC826" s="5"/>
      <c r="CD826" s="5"/>
      <c r="CE826" s="5"/>
      <c r="CF826" s="5"/>
      <c r="CG826" s="5"/>
      <c r="CH826" s="5"/>
      <c r="CI826" s="5"/>
      <c r="CJ826" s="5"/>
      <c r="CK826" s="5"/>
      <c r="CL826" s="5"/>
      <c r="CM826" s="5"/>
      <c r="CN826" s="5"/>
      <c r="CO826" s="5"/>
      <c r="CP826" s="5"/>
      <c r="CQ826" s="5"/>
      <c r="CR826" s="5"/>
      <c r="CS826" s="5"/>
      <c r="CT826" s="5"/>
      <c r="CU826" s="5"/>
      <c r="CV826" s="5"/>
      <c r="CW826" s="5"/>
      <c r="CX826" s="6"/>
      <c r="CY826" s="6"/>
      <c r="CZ826" s="6"/>
      <c r="DA826" s="6"/>
    </row>
    <row r="827" spans="1:105" x14ac:dyDescent="0.25">
      <c r="A827" s="1"/>
      <c r="B827" s="5"/>
      <c r="C827" s="5"/>
      <c r="D827" s="5"/>
      <c r="E827" s="5"/>
      <c r="F827" s="17"/>
      <c r="G827" s="5"/>
      <c r="H827" s="16"/>
      <c r="I827" s="5"/>
      <c r="J827" s="5"/>
      <c r="K827" s="5"/>
      <c r="L827" s="5"/>
      <c r="M827" s="5"/>
      <c r="N827" s="5"/>
      <c r="O827" s="5"/>
      <c r="P827" s="98"/>
      <c r="Q827" s="98"/>
      <c r="R827" s="98"/>
      <c r="S827" s="98"/>
      <c r="T827" s="98"/>
      <c r="U827" s="98"/>
      <c r="V827" s="98"/>
      <c r="W827" s="98"/>
      <c r="X827" s="98"/>
      <c r="Y827" s="98"/>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5"/>
      <c r="BV827" s="5"/>
      <c r="BW827" s="5"/>
      <c r="BX827" s="5"/>
      <c r="BY827" s="5"/>
      <c r="BZ827" s="5"/>
      <c r="CA827" s="5"/>
      <c r="CB827" s="5"/>
      <c r="CC827" s="5"/>
      <c r="CD827" s="5"/>
      <c r="CE827" s="5"/>
      <c r="CF827" s="5"/>
      <c r="CG827" s="5"/>
      <c r="CH827" s="5"/>
      <c r="CI827" s="5"/>
      <c r="CJ827" s="5"/>
      <c r="CK827" s="5"/>
      <c r="CL827" s="5"/>
      <c r="CM827" s="5"/>
      <c r="CN827" s="5"/>
      <c r="CO827" s="5"/>
      <c r="CP827" s="5"/>
      <c r="CQ827" s="5"/>
      <c r="CR827" s="5"/>
      <c r="CS827" s="5"/>
      <c r="CT827" s="5"/>
      <c r="CU827" s="5"/>
      <c r="CV827" s="5"/>
      <c r="CW827" s="5"/>
      <c r="CX827" s="6"/>
      <c r="CY827" s="6"/>
      <c r="CZ827" s="6"/>
      <c r="DA827" s="6"/>
    </row>
    <row r="828" spans="1:105" x14ac:dyDescent="0.25">
      <c r="A828" s="1"/>
      <c r="B828" s="5"/>
      <c r="C828" s="5"/>
      <c r="D828" s="5"/>
      <c r="E828" s="5"/>
      <c r="F828" s="17"/>
      <c r="G828" s="5"/>
      <c r="H828" s="16"/>
      <c r="I828" s="5"/>
      <c r="J828" s="5"/>
      <c r="K828" s="5"/>
      <c r="L828" s="5"/>
      <c r="M828" s="5"/>
      <c r="N828" s="5"/>
      <c r="O828" s="5"/>
      <c r="P828" s="98"/>
      <c r="Q828" s="98"/>
      <c r="R828" s="98"/>
      <c r="S828" s="98"/>
      <c r="T828" s="98"/>
      <c r="U828" s="98"/>
      <c r="V828" s="98"/>
      <c r="W828" s="98"/>
      <c r="X828" s="98"/>
      <c r="Y828" s="98"/>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c r="CA828" s="5"/>
      <c r="CB828" s="5"/>
      <c r="CC828" s="5"/>
      <c r="CD828" s="5"/>
      <c r="CE828" s="5"/>
      <c r="CF828" s="5"/>
      <c r="CG828" s="5"/>
      <c r="CH828" s="5"/>
      <c r="CI828" s="5"/>
      <c r="CJ828" s="5"/>
      <c r="CK828" s="5"/>
      <c r="CL828" s="5"/>
      <c r="CM828" s="5"/>
      <c r="CN828" s="5"/>
      <c r="CO828" s="5"/>
      <c r="CP828" s="5"/>
      <c r="CQ828" s="5"/>
      <c r="CR828" s="5"/>
      <c r="CS828" s="5"/>
      <c r="CT828" s="5"/>
      <c r="CU828" s="5"/>
      <c r="CV828" s="5"/>
      <c r="CW828" s="5"/>
      <c r="CX828" s="6"/>
      <c r="CY828" s="6"/>
      <c r="CZ828" s="6"/>
      <c r="DA828" s="6"/>
    </row>
    <row r="829" spans="1:105" x14ac:dyDescent="0.25">
      <c r="A829" s="1"/>
      <c r="B829" s="5"/>
      <c r="C829" s="5"/>
      <c r="D829" s="5"/>
      <c r="E829" s="5"/>
      <c r="F829" s="17"/>
      <c r="G829" s="5"/>
      <c r="H829" s="16"/>
      <c r="I829" s="5"/>
      <c r="J829" s="5"/>
      <c r="K829" s="5"/>
      <c r="L829" s="5"/>
      <c r="M829" s="5"/>
      <c r="N829" s="5"/>
      <c r="O829" s="5"/>
      <c r="P829" s="98"/>
      <c r="Q829" s="98"/>
      <c r="R829" s="98"/>
      <c r="S829" s="98"/>
      <c r="T829" s="98"/>
      <c r="U829" s="98"/>
      <c r="V829" s="98"/>
      <c r="W829" s="98"/>
      <c r="X829" s="98"/>
      <c r="Y829" s="98"/>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c r="CA829" s="5"/>
      <c r="CB829" s="5"/>
      <c r="CC829" s="5"/>
      <c r="CD829" s="5"/>
      <c r="CE829" s="5"/>
      <c r="CF829" s="5"/>
      <c r="CG829" s="5"/>
      <c r="CH829" s="5"/>
      <c r="CI829" s="5"/>
      <c r="CJ829" s="5"/>
      <c r="CK829" s="5"/>
      <c r="CL829" s="5"/>
      <c r="CM829" s="5"/>
      <c r="CN829" s="5"/>
      <c r="CO829" s="5"/>
      <c r="CP829" s="5"/>
      <c r="CQ829" s="5"/>
      <c r="CR829" s="5"/>
      <c r="CS829" s="5"/>
      <c r="CT829" s="5"/>
      <c r="CU829" s="5"/>
      <c r="CV829" s="5"/>
      <c r="CW829" s="5"/>
      <c r="CX829" s="6"/>
      <c r="CY829" s="6"/>
      <c r="CZ829" s="6"/>
      <c r="DA829" s="6"/>
    </row>
    <row r="830" spans="1:105" x14ac:dyDescent="0.25">
      <c r="A830" s="1"/>
      <c r="B830" s="5"/>
      <c r="C830" s="5"/>
      <c r="D830" s="5"/>
      <c r="E830" s="5"/>
      <c r="F830" s="17"/>
      <c r="G830" s="5"/>
      <c r="H830" s="16"/>
      <c r="I830" s="5"/>
      <c r="J830" s="5"/>
      <c r="K830" s="5"/>
      <c r="L830" s="5"/>
      <c r="M830" s="5"/>
      <c r="N830" s="5"/>
      <c r="O830" s="5"/>
      <c r="P830" s="98"/>
      <c r="Q830" s="98"/>
      <c r="R830" s="98"/>
      <c r="S830" s="98"/>
      <c r="T830" s="98"/>
      <c r="U830" s="98"/>
      <c r="V830" s="98"/>
      <c r="W830" s="98"/>
      <c r="X830" s="98"/>
      <c r="Y830" s="98"/>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c r="CA830" s="5"/>
      <c r="CB830" s="5"/>
      <c r="CC830" s="5"/>
      <c r="CD830" s="5"/>
      <c r="CE830" s="5"/>
      <c r="CF830" s="5"/>
      <c r="CG830" s="5"/>
      <c r="CH830" s="5"/>
      <c r="CI830" s="5"/>
      <c r="CJ830" s="5"/>
      <c r="CK830" s="5"/>
      <c r="CL830" s="5"/>
      <c r="CM830" s="5"/>
      <c r="CN830" s="5"/>
      <c r="CO830" s="5"/>
      <c r="CP830" s="5"/>
      <c r="CQ830" s="5"/>
      <c r="CR830" s="5"/>
      <c r="CS830" s="5"/>
      <c r="CT830" s="5"/>
      <c r="CU830" s="5"/>
      <c r="CV830" s="5"/>
      <c r="CW830" s="5"/>
      <c r="CX830" s="6"/>
      <c r="CY830" s="6"/>
      <c r="CZ830" s="6"/>
      <c r="DA830" s="6"/>
    </row>
    <row r="831" spans="1:105" x14ac:dyDescent="0.25">
      <c r="A831" s="1"/>
      <c r="B831" s="5"/>
      <c r="C831" s="5"/>
      <c r="D831" s="5"/>
      <c r="E831" s="5"/>
      <c r="F831" s="17"/>
      <c r="G831" s="5"/>
      <c r="H831" s="16"/>
      <c r="I831" s="5"/>
      <c r="J831" s="5"/>
      <c r="K831" s="5"/>
      <c r="L831" s="5"/>
      <c r="M831" s="5"/>
      <c r="N831" s="5"/>
      <c r="O831" s="5"/>
      <c r="P831" s="98"/>
      <c r="Q831" s="98"/>
      <c r="R831" s="98"/>
      <c r="S831" s="98"/>
      <c r="T831" s="98"/>
      <c r="U831" s="98"/>
      <c r="V831" s="98"/>
      <c r="W831" s="98"/>
      <c r="X831" s="98"/>
      <c r="Y831" s="98"/>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c r="CA831" s="5"/>
      <c r="CB831" s="5"/>
      <c r="CC831" s="5"/>
      <c r="CD831" s="5"/>
      <c r="CE831" s="5"/>
      <c r="CF831" s="5"/>
      <c r="CG831" s="5"/>
      <c r="CH831" s="5"/>
      <c r="CI831" s="5"/>
      <c r="CJ831" s="5"/>
      <c r="CK831" s="5"/>
      <c r="CL831" s="5"/>
      <c r="CM831" s="5"/>
      <c r="CN831" s="5"/>
      <c r="CO831" s="5"/>
      <c r="CP831" s="5"/>
      <c r="CQ831" s="5"/>
      <c r="CR831" s="5"/>
      <c r="CS831" s="5"/>
      <c r="CT831" s="5"/>
      <c r="CU831" s="5"/>
      <c r="CV831" s="5"/>
      <c r="CW831" s="5"/>
      <c r="CX831" s="6"/>
      <c r="CY831" s="6"/>
      <c r="CZ831" s="6"/>
      <c r="DA831" s="6"/>
    </row>
    <row r="832" spans="1:105" x14ac:dyDescent="0.25">
      <c r="A832" s="1"/>
      <c r="B832" s="5"/>
      <c r="C832" s="5"/>
      <c r="D832" s="5"/>
      <c r="E832" s="5"/>
      <c r="F832" s="17"/>
      <c r="G832" s="5"/>
      <c r="H832" s="16"/>
      <c r="I832" s="5"/>
      <c r="J832" s="5"/>
      <c r="K832" s="5"/>
      <c r="L832" s="5"/>
      <c r="M832" s="5"/>
      <c r="N832" s="5"/>
      <c r="O832" s="5"/>
      <c r="P832" s="98"/>
      <c r="Q832" s="98"/>
      <c r="R832" s="98"/>
      <c r="S832" s="98"/>
      <c r="T832" s="98"/>
      <c r="U832" s="98"/>
      <c r="V832" s="98"/>
      <c r="W832" s="98"/>
      <c r="X832" s="98"/>
      <c r="Y832" s="98"/>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5"/>
      <c r="CK832" s="5"/>
      <c r="CL832" s="5"/>
      <c r="CM832" s="5"/>
      <c r="CN832" s="5"/>
      <c r="CO832" s="5"/>
      <c r="CP832" s="5"/>
      <c r="CQ832" s="5"/>
      <c r="CR832" s="5"/>
      <c r="CS832" s="5"/>
      <c r="CT832" s="5"/>
      <c r="CU832" s="5"/>
      <c r="CV832" s="5"/>
      <c r="CW832" s="5"/>
      <c r="CX832" s="6"/>
      <c r="CY832" s="6"/>
      <c r="CZ832" s="6"/>
      <c r="DA832" s="6"/>
    </row>
    <row r="833" spans="1:105" x14ac:dyDescent="0.25">
      <c r="A833" s="1"/>
      <c r="B833" s="5"/>
      <c r="C833" s="5"/>
      <c r="D833" s="5"/>
      <c r="E833" s="5"/>
      <c r="F833" s="17"/>
      <c r="G833" s="5"/>
      <c r="H833" s="16"/>
      <c r="I833" s="5"/>
      <c r="J833" s="5"/>
      <c r="K833" s="5"/>
      <c r="L833" s="5"/>
      <c r="M833" s="5"/>
      <c r="N833" s="5"/>
      <c r="O833" s="5"/>
      <c r="P833" s="98"/>
      <c r="Q833" s="98"/>
      <c r="R833" s="98"/>
      <c r="S833" s="98"/>
      <c r="T833" s="98"/>
      <c r="U833" s="98"/>
      <c r="V833" s="98"/>
      <c r="W833" s="98"/>
      <c r="X833" s="98"/>
      <c r="Y833" s="98"/>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c r="CA833" s="5"/>
      <c r="CB833" s="5"/>
      <c r="CC833" s="5"/>
      <c r="CD833" s="5"/>
      <c r="CE833" s="5"/>
      <c r="CF833" s="5"/>
      <c r="CG833" s="5"/>
      <c r="CH833" s="5"/>
      <c r="CI833" s="5"/>
      <c r="CJ833" s="5"/>
      <c r="CK833" s="5"/>
      <c r="CL833" s="5"/>
      <c r="CM833" s="5"/>
      <c r="CN833" s="5"/>
      <c r="CO833" s="5"/>
      <c r="CP833" s="5"/>
      <c r="CQ833" s="5"/>
      <c r="CR833" s="5"/>
      <c r="CS833" s="5"/>
      <c r="CT833" s="5"/>
      <c r="CU833" s="5"/>
      <c r="CV833" s="5"/>
      <c r="CW833" s="5"/>
      <c r="CX833" s="6"/>
      <c r="CY833" s="6"/>
      <c r="CZ833" s="6"/>
      <c r="DA833" s="6"/>
    </row>
    <row r="834" spans="1:105" x14ac:dyDescent="0.25">
      <c r="A834" s="1"/>
      <c r="B834" s="5"/>
      <c r="C834" s="5"/>
      <c r="D834" s="5"/>
      <c r="E834" s="5"/>
      <c r="F834" s="17"/>
      <c r="G834" s="5"/>
      <c r="H834" s="16"/>
      <c r="I834" s="5"/>
      <c r="J834" s="5"/>
      <c r="K834" s="5"/>
      <c r="L834" s="5"/>
      <c r="M834" s="5"/>
      <c r="N834" s="5"/>
      <c r="O834" s="5"/>
      <c r="P834" s="98"/>
      <c r="Q834" s="98"/>
      <c r="R834" s="98"/>
      <c r="S834" s="98"/>
      <c r="T834" s="98"/>
      <c r="U834" s="98"/>
      <c r="V834" s="98"/>
      <c r="W834" s="98"/>
      <c r="X834" s="98"/>
      <c r="Y834" s="98"/>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5"/>
      <c r="CK834" s="5"/>
      <c r="CL834" s="5"/>
      <c r="CM834" s="5"/>
      <c r="CN834" s="5"/>
      <c r="CO834" s="5"/>
      <c r="CP834" s="5"/>
      <c r="CQ834" s="5"/>
      <c r="CR834" s="5"/>
      <c r="CS834" s="5"/>
      <c r="CT834" s="5"/>
      <c r="CU834" s="5"/>
      <c r="CV834" s="5"/>
      <c r="CW834" s="5"/>
      <c r="CX834" s="6"/>
      <c r="CY834" s="6"/>
      <c r="CZ834" s="6"/>
      <c r="DA834" s="6"/>
    </row>
    <row r="835" spans="1:105" x14ac:dyDescent="0.25">
      <c r="A835" s="1"/>
      <c r="B835" s="5"/>
      <c r="C835" s="5"/>
      <c r="D835" s="5"/>
      <c r="E835" s="5"/>
      <c r="F835" s="17"/>
      <c r="G835" s="5"/>
      <c r="H835" s="16"/>
      <c r="I835" s="5"/>
      <c r="J835" s="5"/>
      <c r="K835" s="5"/>
      <c r="L835" s="5"/>
      <c r="M835" s="5"/>
      <c r="N835" s="5"/>
      <c r="O835" s="5"/>
      <c r="P835" s="98"/>
      <c r="Q835" s="98"/>
      <c r="R835" s="98"/>
      <c r="S835" s="98"/>
      <c r="T835" s="98"/>
      <c r="U835" s="98"/>
      <c r="V835" s="98"/>
      <c r="W835" s="98"/>
      <c r="X835" s="98"/>
      <c r="Y835" s="98"/>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c r="CA835" s="5"/>
      <c r="CB835" s="5"/>
      <c r="CC835" s="5"/>
      <c r="CD835" s="5"/>
      <c r="CE835" s="5"/>
      <c r="CF835" s="5"/>
      <c r="CG835" s="5"/>
      <c r="CH835" s="5"/>
      <c r="CI835" s="5"/>
      <c r="CJ835" s="5"/>
      <c r="CK835" s="5"/>
      <c r="CL835" s="5"/>
      <c r="CM835" s="5"/>
      <c r="CN835" s="5"/>
      <c r="CO835" s="5"/>
      <c r="CP835" s="5"/>
      <c r="CQ835" s="5"/>
      <c r="CR835" s="5"/>
      <c r="CS835" s="5"/>
      <c r="CT835" s="5"/>
      <c r="CU835" s="5"/>
      <c r="CV835" s="5"/>
      <c r="CW835" s="5"/>
      <c r="CX835" s="6"/>
      <c r="CY835" s="6"/>
      <c r="CZ835" s="6"/>
      <c r="DA835" s="6"/>
    </row>
    <row r="836" spans="1:105" x14ac:dyDescent="0.25">
      <c r="A836" s="1"/>
      <c r="B836" s="5"/>
      <c r="C836" s="5"/>
      <c r="D836" s="5"/>
      <c r="E836" s="5"/>
      <c r="F836" s="17"/>
      <c r="G836" s="5"/>
      <c r="H836" s="16"/>
      <c r="I836" s="5"/>
      <c r="J836" s="5"/>
      <c r="K836" s="5"/>
      <c r="L836" s="5"/>
      <c r="M836" s="5"/>
      <c r="N836" s="5"/>
      <c r="O836" s="5"/>
      <c r="P836" s="98"/>
      <c r="Q836" s="98"/>
      <c r="R836" s="98"/>
      <c r="S836" s="98"/>
      <c r="T836" s="98"/>
      <c r="U836" s="98"/>
      <c r="V836" s="98"/>
      <c r="W836" s="98"/>
      <c r="X836" s="98"/>
      <c r="Y836" s="98"/>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c r="CA836" s="5"/>
      <c r="CB836" s="5"/>
      <c r="CC836" s="5"/>
      <c r="CD836" s="5"/>
      <c r="CE836" s="5"/>
      <c r="CF836" s="5"/>
      <c r="CG836" s="5"/>
      <c r="CH836" s="5"/>
      <c r="CI836" s="5"/>
      <c r="CJ836" s="5"/>
      <c r="CK836" s="5"/>
      <c r="CL836" s="5"/>
      <c r="CM836" s="5"/>
      <c r="CN836" s="5"/>
      <c r="CO836" s="5"/>
      <c r="CP836" s="5"/>
      <c r="CQ836" s="5"/>
      <c r="CR836" s="5"/>
      <c r="CS836" s="5"/>
      <c r="CT836" s="5"/>
      <c r="CU836" s="5"/>
      <c r="CV836" s="5"/>
      <c r="CW836" s="5"/>
      <c r="CX836" s="6"/>
      <c r="CY836" s="6"/>
      <c r="CZ836" s="6"/>
      <c r="DA836" s="6"/>
    </row>
    <row r="837" spans="1:105" x14ac:dyDescent="0.25">
      <c r="A837" s="1"/>
      <c r="B837" s="5"/>
      <c r="C837" s="5"/>
      <c r="D837" s="5"/>
      <c r="E837" s="5"/>
      <c r="F837" s="17"/>
      <c r="G837" s="5"/>
      <c r="H837" s="16"/>
      <c r="I837" s="5"/>
      <c r="J837" s="5"/>
      <c r="K837" s="5"/>
      <c r="L837" s="5"/>
      <c r="M837" s="5"/>
      <c r="N837" s="5"/>
      <c r="O837" s="5"/>
      <c r="P837" s="98"/>
      <c r="Q837" s="98"/>
      <c r="R837" s="98"/>
      <c r="S837" s="98"/>
      <c r="T837" s="98"/>
      <c r="U837" s="98"/>
      <c r="V837" s="98"/>
      <c r="W837" s="98"/>
      <c r="X837" s="98"/>
      <c r="Y837" s="98"/>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c r="BS837" s="5"/>
      <c r="BT837" s="5"/>
      <c r="BU837" s="5"/>
      <c r="BV837" s="5"/>
      <c r="BW837" s="5"/>
      <c r="BX837" s="5"/>
      <c r="BY837" s="5"/>
      <c r="BZ837" s="5"/>
      <c r="CA837" s="5"/>
      <c r="CB837" s="5"/>
      <c r="CC837" s="5"/>
      <c r="CD837" s="5"/>
      <c r="CE837" s="5"/>
      <c r="CF837" s="5"/>
      <c r="CG837" s="5"/>
      <c r="CH837" s="5"/>
      <c r="CI837" s="5"/>
      <c r="CJ837" s="5"/>
      <c r="CK837" s="5"/>
      <c r="CL837" s="5"/>
      <c r="CM837" s="5"/>
      <c r="CN837" s="5"/>
      <c r="CO837" s="5"/>
      <c r="CP837" s="5"/>
      <c r="CQ837" s="5"/>
      <c r="CR837" s="5"/>
      <c r="CS837" s="5"/>
      <c r="CT837" s="5"/>
      <c r="CU837" s="5"/>
      <c r="CV837" s="5"/>
      <c r="CW837" s="5"/>
      <c r="CX837" s="6"/>
      <c r="CY837" s="6"/>
      <c r="CZ837" s="6"/>
      <c r="DA837" s="6"/>
    </row>
    <row r="838" spans="1:105" x14ac:dyDescent="0.25">
      <c r="A838" s="1"/>
      <c r="B838" s="5"/>
      <c r="C838" s="5"/>
      <c r="D838" s="5"/>
      <c r="E838" s="5"/>
      <c r="F838" s="17"/>
      <c r="G838" s="5"/>
      <c r="H838" s="16"/>
      <c r="I838" s="5"/>
      <c r="J838" s="5"/>
      <c r="K838" s="5"/>
      <c r="L838" s="5"/>
      <c r="M838" s="5"/>
      <c r="N838" s="5"/>
      <c r="O838" s="5"/>
      <c r="P838" s="98"/>
      <c r="Q838" s="98"/>
      <c r="R838" s="98"/>
      <c r="S838" s="98"/>
      <c r="T838" s="98"/>
      <c r="U838" s="98"/>
      <c r="V838" s="98"/>
      <c r="W838" s="98"/>
      <c r="X838" s="98"/>
      <c r="Y838" s="98"/>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5"/>
      <c r="BV838" s="5"/>
      <c r="BW838" s="5"/>
      <c r="BX838" s="5"/>
      <c r="BY838" s="5"/>
      <c r="BZ838" s="5"/>
      <c r="CA838" s="5"/>
      <c r="CB838" s="5"/>
      <c r="CC838" s="5"/>
      <c r="CD838" s="5"/>
      <c r="CE838" s="5"/>
      <c r="CF838" s="5"/>
      <c r="CG838" s="5"/>
      <c r="CH838" s="5"/>
      <c r="CI838" s="5"/>
      <c r="CJ838" s="5"/>
      <c r="CK838" s="5"/>
      <c r="CL838" s="5"/>
      <c r="CM838" s="5"/>
      <c r="CN838" s="5"/>
      <c r="CO838" s="5"/>
      <c r="CP838" s="5"/>
      <c r="CQ838" s="5"/>
      <c r="CR838" s="5"/>
      <c r="CS838" s="5"/>
      <c r="CT838" s="5"/>
      <c r="CU838" s="5"/>
      <c r="CV838" s="5"/>
      <c r="CW838" s="5"/>
      <c r="CX838" s="6"/>
      <c r="CY838" s="6"/>
      <c r="CZ838" s="6"/>
      <c r="DA838" s="6"/>
    </row>
    <row r="839" spans="1:105" x14ac:dyDescent="0.25">
      <c r="A839" s="1"/>
      <c r="B839" s="5"/>
      <c r="C839" s="5"/>
      <c r="D839" s="5"/>
      <c r="E839" s="5"/>
      <c r="F839" s="17"/>
      <c r="G839" s="5"/>
      <c r="H839" s="16"/>
      <c r="I839" s="5"/>
      <c r="J839" s="5"/>
      <c r="K839" s="5"/>
      <c r="L839" s="5"/>
      <c r="M839" s="5"/>
      <c r="N839" s="5"/>
      <c r="O839" s="5"/>
      <c r="P839" s="98"/>
      <c r="Q839" s="98"/>
      <c r="R839" s="98"/>
      <c r="S839" s="98"/>
      <c r="T839" s="98"/>
      <c r="U839" s="98"/>
      <c r="V839" s="98"/>
      <c r="W839" s="98"/>
      <c r="X839" s="98"/>
      <c r="Y839" s="98"/>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5"/>
      <c r="BV839" s="5"/>
      <c r="BW839" s="5"/>
      <c r="BX839" s="5"/>
      <c r="BY839" s="5"/>
      <c r="BZ839" s="5"/>
      <c r="CA839" s="5"/>
      <c r="CB839" s="5"/>
      <c r="CC839" s="5"/>
      <c r="CD839" s="5"/>
      <c r="CE839" s="5"/>
      <c r="CF839" s="5"/>
      <c r="CG839" s="5"/>
      <c r="CH839" s="5"/>
      <c r="CI839" s="5"/>
      <c r="CJ839" s="5"/>
      <c r="CK839" s="5"/>
      <c r="CL839" s="5"/>
      <c r="CM839" s="5"/>
      <c r="CN839" s="5"/>
      <c r="CO839" s="5"/>
      <c r="CP839" s="5"/>
      <c r="CQ839" s="5"/>
      <c r="CR839" s="5"/>
      <c r="CS839" s="5"/>
      <c r="CT839" s="5"/>
      <c r="CU839" s="5"/>
      <c r="CV839" s="5"/>
      <c r="CW839" s="5"/>
      <c r="CX839" s="6"/>
      <c r="CY839" s="6"/>
      <c r="CZ839" s="6"/>
      <c r="DA839" s="6"/>
    </row>
    <row r="840" spans="1:105" x14ac:dyDescent="0.25">
      <c r="A840" s="1"/>
      <c r="B840" s="5"/>
      <c r="C840" s="5"/>
      <c r="D840" s="5"/>
      <c r="E840" s="5"/>
      <c r="F840" s="17"/>
      <c r="G840" s="5"/>
      <c r="H840" s="16"/>
      <c r="I840" s="5"/>
      <c r="J840" s="5"/>
      <c r="K840" s="5"/>
      <c r="L840" s="5"/>
      <c r="M840" s="5"/>
      <c r="N840" s="5"/>
      <c r="O840" s="5"/>
      <c r="P840" s="98"/>
      <c r="Q840" s="98"/>
      <c r="R840" s="98"/>
      <c r="S840" s="98"/>
      <c r="T840" s="98"/>
      <c r="U840" s="98"/>
      <c r="V840" s="98"/>
      <c r="W840" s="98"/>
      <c r="X840" s="98"/>
      <c r="Y840" s="98"/>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5"/>
      <c r="BV840" s="5"/>
      <c r="BW840" s="5"/>
      <c r="BX840" s="5"/>
      <c r="BY840" s="5"/>
      <c r="BZ840" s="5"/>
      <c r="CA840" s="5"/>
      <c r="CB840" s="5"/>
      <c r="CC840" s="5"/>
      <c r="CD840" s="5"/>
      <c r="CE840" s="5"/>
      <c r="CF840" s="5"/>
      <c r="CG840" s="5"/>
      <c r="CH840" s="5"/>
      <c r="CI840" s="5"/>
      <c r="CJ840" s="5"/>
      <c r="CK840" s="5"/>
      <c r="CL840" s="5"/>
      <c r="CM840" s="5"/>
      <c r="CN840" s="5"/>
      <c r="CO840" s="5"/>
      <c r="CP840" s="5"/>
      <c r="CQ840" s="5"/>
      <c r="CR840" s="5"/>
      <c r="CS840" s="5"/>
      <c r="CT840" s="5"/>
      <c r="CU840" s="5"/>
      <c r="CV840" s="5"/>
      <c r="CW840" s="5"/>
      <c r="CX840" s="6"/>
      <c r="CY840" s="6"/>
      <c r="CZ840" s="6"/>
      <c r="DA840" s="6"/>
    </row>
    <row r="841" spans="1:105" x14ac:dyDescent="0.25">
      <c r="A841" s="1"/>
      <c r="B841" s="5"/>
      <c r="C841" s="5"/>
      <c r="D841" s="5"/>
      <c r="E841" s="5"/>
      <c r="F841" s="17"/>
      <c r="G841" s="5"/>
      <c r="H841" s="16"/>
      <c r="I841" s="5"/>
      <c r="J841" s="5"/>
      <c r="K841" s="5"/>
      <c r="L841" s="5"/>
      <c r="M841" s="5"/>
      <c r="N841" s="5"/>
      <c r="O841" s="5"/>
      <c r="P841" s="98"/>
      <c r="Q841" s="98"/>
      <c r="R841" s="98"/>
      <c r="S841" s="98"/>
      <c r="T841" s="98"/>
      <c r="U841" s="98"/>
      <c r="V841" s="98"/>
      <c r="W841" s="98"/>
      <c r="X841" s="98"/>
      <c r="Y841" s="98"/>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5"/>
      <c r="CN841" s="5"/>
      <c r="CO841" s="5"/>
      <c r="CP841" s="5"/>
      <c r="CQ841" s="5"/>
      <c r="CR841" s="5"/>
      <c r="CS841" s="5"/>
      <c r="CT841" s="5"/>
      <c r="CU841" s="5"/>
      <c r="CV841" s="5"/>
      <c r="CW841" s="5"/>
      <c r="CX841" s="6"/>
      <c r="CY841" s="6"/>
      <c r="CZ841" s="6"/>
      <c r="DA841" s="6"/>
    </row>
    <row r="842" spans="1:105" x14ac:dyDescent="0.25">
      <c r="A842" s="1"/>
      <c r="B842" s="5"/>
      <c r="C842" s="5"/>
      <c r="D842" s="5"/>
      <c r="E842" s="5"/>
      <c r="F842" s="17"/>
      <c r="G842" s="5"/>
      <c r="H842" s="16"/>
      <c r="I842" s="5"/>
      <c r="J842" s="5"/>
      <c r="K842" s="5"/>
      <c r="L842" s="5"/>
      <c r="M842" s="5"/>
      <c r="N842" s="5"/>
      <c r="O842" s="5"/>
      <c r="P842" s="98"/>
      <c r="Q842" s="98"/>
      <c r="R842" s="98"/>
      <c r="S842" s="98"/>
      <c r="T842" s="98"/>
      <c r="U842" s="98"/>
      <c r="V842" s="98"/>
      <c r="W842" s="98"/>
      <c r="X842" s="98"/>
      <c r="Y842" s="98"/>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c r="CI842" s="5"/>
      <c r="CJ842" s="5"/>
      <c r="CK842" s="5"/>
      <c r="CL842" s="5"/>
      <c r="CM842" s="5"/>
      <c r="CN842" s="5"/>
      <c r="CO842" s="5"/>
      <c r="CP842" s="5"/>
      <c r="CQ842" s="5"/>
      <c r="CR842" s="5"/>
      <c r="CS842" s="5"/>
      <c r="CT842" s="5"/>
      <c r="CU842" s="5"/>
      <c r="CV842" s="5"/>
      <c r="CW842" s="5"/>
      <c r="CX842" s="6"/>
      <c r="CY842" s="6"/>
      <c r="CZ842" s="6"/>
      <c r="DA842" s="6"/>
    </row>
    <row r="843" spans="1:105" x14ac:dyDescent="0.25">
      <c r="A843" s="1"/>
      <c r="B843" s="5"/>
      <c r="C843" s="5"/>
      <c r="D843" s="5"/>
      <c r="E843" s="5"/>
      <c r="F843" s="17"/>
      <c r="G843" s="5"/>
      <c r="H843" s="16"/>
      <c r="I843" s="5"/>
      <c r="J843" s="5"/>
      <c r="K843" s="5"/>
      <c r="L843" s="5"/>
      <c r="M843" s="5"/>
      <c r="N843" s="5"/>
      <c r="O843" s="5"/>
      <c r="P843" s="98"/>
      <c r="Q843" s="98"/>
      <c r="R843" s="98"/>
      <c r="S843" s="98"/>
      <c r="T843" s="98"/>
      <c r="U843" s="98"/>
      <c r="V843" s="98"/>
      <c r="W843" s="98"/>
      <c r="X843" s="98"/>
      <c r="Y843" s="98"/>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5"/>
      <c r="BV843" s="5"/>
      <c r="BW843" s="5"/>
      <c r="BX843" s="5"/>
      <c r="BY843" s="5"/>
      <c r="BZ843" s="5"/>
      <c r="CA843" s="5"/>
      <c r="CB843" s="5"/>
      <c r="CC843" s="5"/>
      <c r="CD843" s="5"/>
      <c r="CE843" s="5"/>
      <c r="CF843" s="5"/>
      <c r="CG843" s="5"/>
      <c r="CH843" s="5"/>
      <c r="CI843" s="5"/>
      <c r="CJ843" s="5"/>
      <c r="CK843" s="5"/>
      <c r="CL843" s="5"/>
      <c r="CM843" s="5"/>
      <c r="CN843" s="5"/>
      <c r="CO843" s="5"/>
      <c r="CP843" s="5"/>
      <c r="CQ843" s="5"/>
      <c r="CR843" s="5"/>
      <c r="CS843" s="5"/>
      <c r="CT843" s="5"/>
      <c r="CU843" s="5"/>
      <c r="CV843" s="5"/>
      <c r="CW843" s="5"/>
      <c r="CX843" s="6"/>
      <c r="CY843" s="6"/>
      <c r="CZ843" s="6"/>
      <c r="DA843" s="6"/>
    </row>
    <row r="844" spans="1:105" x14ac:dyDescent="0.25">
      <c r="A844" s="1"/>
      <c r="B844" s="5"/>
      <c r="C844" s="5"/>
      <c r="D844" s="5"/>
      <c r="E844" s="5"/>
      <c r="F844" s="17"/>
      <c r="G844" s="5"/>
      <c r="H844" s="16"/>
      <c r="I844" s="5"/>
      <c r="J844" s="5"/>
      <c r="K844" s="5"/>
      <c r="L844" s="5"/>
      <c r="M844" s="5"/>
      <c r="N844" s="5"/>
      <c r="O844" s="5"/>
      <c r="P844" s="98"/>
      <c r="Q844" s="98"/>
      <c r="R844" s="98"/>
      <c r="S844" s="98"/>
      <c r="T844" s="98"/>
      <c r="U844" s="98"/>
      <c r="V844" s="98"/>
      <c r="W844" s="98"/>
      <c r="X844" s="98"/>
      <c r="Y844" s="98"/>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c r="BS844" s="5"/>
      <c r="BT844" s="5"/>
      <c r="BU844" s="5"/>
      <c r="BV844" s="5"/>
      <c r="BW844" s="5"/>
      <c r="BX844" s="5"/>
      <c r="BY844" s="5"/>
      <c r="BZ844" s="5"/>
      <c r="CA844" s="5"/>
      <c r="CB844" s="5"/>
      <c r="CC844" s="5"/>
      <c r="CD844" s="5"/>
      <c r="CE844" s="5"/>
      <c r="CF844" s="5"/>
      <c r="CG844" s="5"/>
      <c r="CH844" s="5"/>
      <c r="CI844" s="5"/>
      <c r="CJ844" s="5"/>
      <c r="CK844" s="5"/>
      <c r="CL844" s="5"/>
      <c r="CM844" s="5"/>
      <c r="CN844" s="5"/>
      <c r="CO844" s="5"/>
      <c r="CP844" s="5"/>
      <c r="CQ844" s="5"/>
      <c r="CR844" s="5"/>
      <c r="CS844" s="5"/>
      <c r="CT844" s="5"/>
      <c r="CU844" s="5"/>
      <c r="CV844" s="5"/>
      <c r="CW844" s="5"/>
      <c r="CX844" s="6"/>
      <c r="CY844" s="6"/>
      <c r="CZ844" s="6"/>
      <c r="DA844" s="6"/>
    </row>
    <row r="845" spans="1:105" x14ac:dyDescent="0.25">
      <c r="A845" s="1"/>
      <c r="B845" s="5"/>
      <c r="C845" s="5"/>
      <c r="D845" s="5"/>
      <c r="E845" s="5"/>
      <c r="F845" s="17"/>
      <c r="G845" s="5"/>
      <c r="H845" s="16"/>
      <c r="I845" s="5"/>
      <c r="J845" s="5"/>
      <c r="K845" s="5"/>
      <c r="L845" s="5"/>
      <c r="M845" s="5"/>
      <c r="N845" s="5"/>
      <c r="O845" s="5"/>
      <c r="P845" s="98"/>
      <c r="Q845" s="98"/>
      <c r="R845" s="98"/>
      <c r="S845" s="98"/>
      <c r="T845" s="98"/>
      <c r="U845" s="98"/>
      <c r="V845" s="98"/>
      <c r="W845" s="98"/>
      <c r="X845" s="98"/>
      <c r="Y845" s="98"/>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c r="CA845" s="5"/>
      <c r="CB845" s="5"/>
      <c r="CC845" s="5"/>
      <c r="CD845" s="5"/>
      <c r="CE845" s="5"/>
      <c r="CF845" s="5"/>
      <c r="CG845" s="5"/>
      <c r="CH845" s="5"/>
      <c r="CI845" s="5"/>
      <c r="CJ845" s="5"/>
      <c r="CK845" s="5"/>
      <c r="CL845" s="5"/>
      <c r="CM845" s="5"/>
      <c r="CN845" s="5"/>
      <c r="CO845" s="5"/>
      <c r="CP845" s="5"/>
      <c r="CQ845" s="5"/>
      <c r="CR845" s="5"/>
      <c r="CS845" s="5"/>
      <c r="CT845" s="5"/>
      <c r="CU845" s="5"/>
      <c r="CV845" s="5"/>
      <c r="CW845" s="5"/>
      <c r="CX845" s="6"/>
      <c r="CY845" s="6"/>
      <c r="CZ845" s="6"/>
      <c r="DA845" s="6"/>
    </row>
    <row r="846" spans="1:105" x14ac:dyDescent="0.25">
      <c r="A846" s="1"/>
      <c r="B846" s="5"/>
      <c r="C846" s="5"/>
      <c r="D846" s="5"/>
      <c r="E846" s="5"/>
      <c r="F846" s="17"/>
      <c r="G846" s="5"/>
      <c r="H846" s="16"/>
      <c r="I846" s="5"/>
      <c r="J846" s="5"/>
      <c r="K846" s="5"/>
      <c r="L846" s="5"/>
      <c r="M846" s="5"/>
      <c r="N846" s="5"/>
      <c r="O846" s="5"/>
      <c r="P846" s="98"/>
      <c r="Q846" s="98"/>
      <c r="R846" s="98"/>
      <c r="S846" s="98"/>
      <c r="T846" s="98"/>
      <c r="U846" s="98"/>
      <c r="V846" s="98"/>
      <c r="W846" s="98"/>
      <c r="X846" s="98"/>
      <c r="Y846" s="98"/>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c r="BQ846" s="5"/>
      <c r="BR846" s="5"/>
      <c r="BS846" s="5"/>
      <c r="BT846" s="5"/>
      <c r="BU846" s="5"/>
      <c r="BV846" s="5"/>
      <c r="BW846" s="5"/>
      <c r="BX846" s="5"/>
      <c r="BY846" s="5"/>
      <c r="BZ846" s="5"/>
      <c r="CA846" s="5"/>
      <c r="CB846" s="5"/>
      <c r="CC846" s="5"/>
      <c r="CD846" s="5"/>
      <c r="CE846" s="5"/>
      <c r="CF846" s="5"/>
      <c r="CG846" s="5"/>
      <c r="CH846" s="5"/>
      <c r="CI846" s="5"/>
      <c r="CJ846" s="5"/>
      <c r="CK846" s="5"/>
      <c r="CL846" s="5"/>
      <c r="CM846" s="5"/>
      <c r="CN846" s="5"/>
      <c r="CO846" s="5"/>
      <c r="CP846" s="5"/>
      <c r="CQ846" s="5"/>
      <c r="CR846" s="5"/>
      <c r="CS846" s="5"/>
      <c r="CT846" s="5"/>
      <c r="CU846" s="5"/>
      <c r="CV846" s="5"/>
      <c r="CW846" s="5"/>
      <c r="CX846" s="6"/>
      <c r="CY846" s="6"/>
      <c r="CZ846" s="6"/>
      <c r="DA846" s="6"/>
    </row>
    <row r="847" spans="1:105" x14ac:dyDescent="0.25">
      <c r="A847" s="1"/>
      <c r="B847" s="5"/>
      <c r="C847" s="5"/>
      <c r="D847" s="5"/>
      <c r="E847" s="5"/>
      <c r="F847" s="17"/>
      <c r="G847" s="5"/>
      <c r="H847" s="16"/>
      <c r="I847" s="5"/>
      <c r="J847" s="5"/>
      <c r="K847" s="5"/>
      <c r="L847" s="5"/>
      <c r="M847" s="5"/>
      <c r="N847" s="5"/>
      <c r="O847" s="5"/>
      <c r="P847" s="98"/>
      <c r="Q847" s="98"/>
      <c r="R847" s="98"/>
      <c r="S847" s="98"/>
      <c r="T847" s="98"/>
      <c r="U847" s="98"/>
      <c r="V847" s="98"/>
      <c r="W847" s="98"/>
      <c r="X847" s="98"/>
      <c r="Y847" s="98"/>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5"/>
      <c r="BV847" s="5"/>
      <c r="BW847" s="5"/>
      <c r="BX847" s="5"/>
      <c r="BY847" s="5"/>
      <c r="BZ847" s="5"/>
      <c r="CA847" s="5"/>
      <c r="CB847" s="5"/>
      <c r="CC847" s="5"/>
      <c r="CD847" s="5"/>
      <c r="CE847" s="5"/>
      <c r="CF847" s="5"/>
      <c r="CG847" s="5"/>
      <c r="CH847" s="5"/>
      <c r="CI847" s="5"/>
      <c r="CJ847" s="5"/>
      <c r="CK847" s="5"/>
      <c r="CL847" s="5"/>
      <c r="CM847" s="5"/>
      <c r="CN847" s="5"/>
      <c r="CO847" s="5"/>
      <c r="CP847" s="5"/>
      <c r="CQ847" s="5"/>
      <c r="CR847" s="5"/>
      <c r="CS847" s="5"/>
      <c r="CT847" s="5"/>
      <c r="CU847" s="5"/>
      <c r="CV847" s="5"/>
      <c r="CW847" s="5"/>
      <c r="CX847" s="6"/>
      <c r="CY847" s="6"/>
      <c r="CZ847" s="6"/>
      <c r="DA847" s="6"/>
    </row>
    <row r="848" spans="1:105" x14ac:dyDescent="0.25">
      <c r="A848" s="1"/>
      <c r="B848" s="5"/>
      <c r="C848" s="5"/>
      <c r="D848" s="5"/>
      <c r="E848" s="5"/>
      <c r="F848" s="17"/>
      <c r="G848" s="5"/>
      <c r="H848" s="16"/>
      <c r="I848" s="5"/>
      <c r="J848" s="5"/>
      <c r="K848" s="5"/>
      <c r="L848" s="5"/>
      <c r="M848" s="5"/>
      <c r="N848" s="5"/>
      <c r="O848" s="5"/>
      <c r="P848" s="98"/>
      <c r="Q848" s="98"/>
      <c r="R848" s="98"/>
      <c r="S848" s="98"/>
      <c r="T848" s="98"/>
      <c r="U848" s="98"/>
      <c r="V848" s="98"/>
      <c r="W848" s="98"/>
      <c r="X848" s="98"/>
      <c r="Y848" s="98"/>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5"/>
      <c r="BV848" s="5"/>
      <c r="BW848" s="5"/>
      <c r="BX848" s="5"/>
      <c r="BY848" s="5"/>
      <c r="BZ848" s="5"/>
      <c r="CA848" s="5"/>
      <c r="CB848" s="5"/>
      <c r="CC848" s="5"/>
      <c r="CD848" s="5"/>
      <c r="CE848" s="5"/>
      <c r="CF848" s="5"/>
      <c r="CG848" s="5"/>
      <c r="CH848" s="5"/>
      <c r="CI848" s="5"/>
      <c r="CJ848" s="5"/>
      <c r="CK848" s="5"/>
      <c r="CL848" s="5"/>
      <c r="CM848" s="5"/>
      <c r="CN848" s="5"/>
      <c r="CO848" s="5"/>
      <c r="CP848" s="5"/>
      <c r="CQ848" s="5"/>
      <c r="CR848" s="5"/>
      <c r="CS848" s="5"/>
      <c r="CT848" s="5"/>
      <c r="CU848" s="5"/>
      <c r="CV848" s="5"/>
      <c r="CW848" s="5"/>
      <c r="CX848" s="6"/>
      <c r="CY848" s="6"/>
      <c r="CZ848" s="6"/>
      <c r="DA848" s="6"/>
    </row>
    <row r="849" spans="1:105" x14ac:dyDescent="0.25">
      <c r="A849" s="1"/>
      <c r="B849" s="5"/>
      <c r="C849" s="5"/>
      <c r="D849" s="5"/>
      <c r="E849" s="5"/>
      <c r="F849" s="17"/>
      <c r="G849" s="5"/>
      <c r="H849" s="16"/>
      <c r="I849" s="5"/>
      <c r="J849" s="5"/>
      <c r="K849" s="5"/>
      <c r="L849" s="5"/>
      <c r="M849" s="5"/>
      <c r="N849" s="5"/>
      <c r="O849" s="5"/>
      <c r="P849" s="98"/>
      <c r="Q849" s="98"/>
      <c r="R849" s="98"/>
      <c r="S849" s="98"/>
      <c r="T849" s="98"/>
      <c r="U849" s="98"/>
      <c r="V849" s="98"/>
      <c r="W849" s="98"/>
      <c r="X849" s="98"/>
      <c r="Y849" s="98"/>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c r="BR849" s="5"/>
      <c r="BS849" s="5"/>
      <c r="BT849" s="5"/>
      <c r="BU849" s="5"/>
      <c r="BV849" s="5"/>
      <c r="BW849" s="5"/>
      <c r="BX849" s="5"/>
      <c r="BY849" s="5"/>
      <c r="BZ849" s="5"/>
      <c r="CA849" s="5"/>
      <c r="CB849" s="5"/>
      <c r="CC849" s="5"/>
      <c r="CD849" s="5"/>
      <c r="CE849" s="5"/>
      <c r="CF849" s="5"/>
      <c r="CG849" s="5"/>
      <c r="CH849" s="5"/>
      <c r="CI849" s="5"/>
      <c r="CJ849" s="5"/>
      <c r="CK849" s="5"/>
      <c r="CL849" s="5"/>
      <c r="CM849" s="5"/>
      <c r="CN849" s="5"/>
      <c r="CO849" s="5"/>
      <c r="CP849" s="5"/>
      <c r="CQ849" s="5"/>
      <c r="CR849" s="5"/>
      <c r="CS849" s="5"/>
      <c r="CT849" s="5"/>
      <c r="CU849" s="5"/>
      <c r="CV849" s="5"/>
      <c r="CW849" s="5"/>
      <c r="CX849" s="6"/>
      <c r="CY849" s="6"/>
      <c r="CZ849" s="6"/>
      <c r="DA849" s="6"/>
    </row>
    <row r="850" spans="1:105" x14ac:dyDescent="0.25">
      <c r="A850" s="1"/>
      <c r="B850" s="5"/>
      <c r="C850" s="5"/>
      <c r="D850" s="5"/>
      <c r="E850" s="5"/>
      <c r="F850" s="17"/>
      <c r="G850" s="5"/>
      <c r="H850" s="16"/>
      <c r="I850" s="5"/>
      <c r="J850" s="5"/>
      <c r="K850" s="5"/>
      <c r="L850" s="5"/>
      <c r="M850" s="5"/>
      <c r="N850" s="5"/>
      <c r="O850" s="5"/>
      <c r="P850" s="98"/>
      <c r="Q850" s="98"/>
      <c r="R850" s="98"/>
      <c r="S850" s="98"/>
      <c r="T850" s="98"/>
      <c r="U850" s="98"/>
      <c r="V850" s="98"/>
      <c r="W850" s="98"/>
      <c r="X850" s="98"/>
      <c r="Y850" s="98"/>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5"/>
      <c r="BV850" s="5"/>
      <c r="BW850" s="5"/>
      <c r="BX850" s="5"/>
      <c r="BY850" s="5"/>
      <c r="BZ850" s="5"/>
      <c r="CA850" s="5"/>
      <c r="CB850" s="5"/>
      <c r="CC850" s="5"/>
      <c r="CD850" s="5"/>
      <c r="CE850" s="5"/>
      <c r="CF850" s="5"/>
      <c r="CG850" s="5"/>
      <c r="CH850" s="5"/>
      <c r="CI850" s="5"/>
      <c r="CJ850" s="5"/>
      <c r="CK850" s="5"/>
      <c r="CL850" s="5"/>
      <c r="CM850" s="5"/>
      <c r="CN850" s="5"/>
      <c r="CO850" s="5"/>
      <c r="CP850" s="5"/>
      <c r="CQ850" s="5"/>
      <c r="CR850" s="5"/>
      <c r="CS850" s="5"/>
      <c r="CT850" s="5"/>
      <c r="CU850" s="5"/>
      <c r="CV850" s="5"/>
      <c r="CW850" s="5"/>
      <c r="CX850" s="6"/>
      <c r="CY850" s="6"/>
      <c r="CZ850" s="6"/>
      <c r="DA850" s="6"/>
    </row>
    <row r="851" spans="1:105" x14ac:dyDescent="0.25">
      <c r="A851" s="1"/>
      <c r="B851" s="5"/>
      <c r="C851" s="5"/>
      <c r="D851" s="5"/>
      <c r="E851" s="5"/>
      <c r="F851" s="17"/>
      <c r="G851" s="5"/>
      <c r="H851" s="16"/>
      <c r="I851" s="5"/>
      <c r="J851" s="5"/>
      <c r="K851" s="5"/>
      <c r="L851" s="5"/>
      <c r="M851" s="5"/>
      <c r="N851" s="5"/>
      <c r="O851" s="5"/>
      <c r="P851" s="98"/>
      <c r="Q851" s="98"/>
      <c r="R851" s="98"/>
      <c r="S851" s="98"/>
      <c r="T851" s="98"/>
      <c r="U851" s="98"/>
      <c r="V851" s="98"/>
      <c r="W851" s="98"/>
      <c r="X851" s="98"/>
      <c r="Y851" s="98"/>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c r="BR851" s="5"/>
      <c r="BS851" s="5"/>
      <c r="BT851" s="5"/>
      <c r="BU851" s="5"/>
      <c r="BV851" s="5"/>
      <c r="BW851" s="5"/>
      <c r="BX851" s="5"/>
      <c r="BY851" s="5"/>
      <c r="BZ851" s="5"/>
      <c r="CA851" s="5"/>
      <c r="CB851" s="5"/>
      <c r="CC851" s="5"/>
      <c r="CD851" s="5"/>
      <c r="CE851" s="5"/>
      <c r="CF851" s="5"/>
      <c r="CG851" s="5"/>
      <c r="CH851" s="5"/>
      <c r="CI851" s="5"/>
      <c r="CJ851" s="5"/>
      <c r="CK851" s="5"/>
      <c r="CL851" s="5"/>
      <c r="CM851" s="5"/>
      <c r="CN851" s="5"/>
      <c r="CO851" s="5"/>
      <c r="CP851" s="5"/>
      <c r="CQ851" s="5"/>
      <c r="CR851" s="5"/>
      <c r="CS851" s="5"/>
      <c r="CT851" s="5"/>
      <c r="CU851" s="5"/>
      <c r="CV851" s="5"/>
      <c r="CW851" s="5"/>
      <c r="CX851" s="6"/>
      <c r="CY851" s="6"/>
      <c r="CZ851" s="6"/>
      <c r="DA851" s="6"/>
    </row>
    <row r="852" spans="1:105" x14ac:dyDescent="0.25">
      <c r="A852" s="1"/>
      <c r="B852" s="5"/>
      <c r="C852" s="5"/>
      <c r="D852" s="5"/>
      <c r="E852" s="5"/>
      <c r="F852" s="17"/>
      <c r="G852" s="5"/>
      <c r="H852" s="16"/>
      <c r="I852" s="5"/>
      <c r="J852" s="5"/>
      <c r="K852" s="5"/>
      <c r="L852" s="5"/>
      <c r="M852" s="5"/>
      <c r="N852" s="5"/>
      <c r="O852" s="5"/>
      <c r="P852" s="98"/>
      <c r="Q852" s="98"/>
      <c r="R852" s="98"/>
      <c r="S852" s="98"/>
      <c r="T852" s="98"/>
      <c r="U852" s="98"/>
      <c r="V852" s="98"/>
      <c r="W852" s="98"/>
      <c r="X852" s="98"/>
      <c r="Y852" s="98"/>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5"/>
      <c r="BV852" s="5"/>
      <c r="BW852" s="5"/>
      <c r="BX852" s="5"/>
      <c r="BY852" s="5"/>
      <c r="BZ852" s="5"/>
      <c r="CA852" s="5"/>
      <c r="CB852" s="5"/>
      <c r="CC852" s="5"/>
      <c r="CD852" s="5"/>
      <c r="CE852" s="5"/>
      <c r="CF852" s="5"/>
      <c r="CG852" s="5"/>
      <c r="CH852" s="5"/>
      <c r="CI852" s="5"/>
      <c r="CJ852" s="5"/>
      <c r="CK852" s="5"/>
      <c r="CL852" s="5"/>
      <c r="CM852" s="5"/>
      <c r="CN852" s="5"/>
      <c r="CO852" s="5"/>
      <c r="CP852" s="5"/>
      <c r="CQ852" s="5"/>
      <c r="CR852" s="5"/>
      <c r="CS852" s="5"/>
      <c r="CT852" s="5"/>
      <c r="CU852" s="5"/>
      <c r="CV852" s="5"/>
      <c r="CW852" s="5"/>
      <c r="CX852" s="6"/>
      <c r="CY852" s="6"/>
      <c r="CZ852" s="6"/>
      <c r="DA852" s="6"/>
    </row>
    <row r="853" spans="1:105" x14ac:dyDescent="0.25">
      <c r="A853" s="1"/>
      <c r="B853" s="5"/>
      <c r="C853" s="5"/>
      <c r="D853" s="5"/>
      <c r="E853" s="5"/>
      <c r="F853" s="17"/>
      <c r="G853" s="5"/>
      <c r="H853" s="16"/>
      <c r="I853" s="5"/>
      <c r="J853" s="5"/>
      <c r="K853" s="5"/>
      <c r="L853" s="5"/>
      <c r="M853" s="5"/>
      <c r="N853" s="5"/>
      <c r="O853" s="5"/>
      <c r="P853" s="98"/>
      <c r="Q853" s="98"/>
      <c r="R853" s="98"/>
      <c r="S853" s="98"/>
      <c r="T853" s="98"/>
      <c r="U853" s="98"/>
      <c r="V853" s="98"/>
      <c r="W853" s="98"/>
      <c r="X853" s="98"/>
      <c r="Y853" s="98"/>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5"/>
      <c r="BV853" s="5"/>
      <c r="BW853" s="5"/>
      <c r="BX853" s="5"/>
      <c r="BY853" s="5"/>
      <c r="BZ853" s="5"/>
      <c r="CA853" s="5"/>
      <c r="CB853" s="5"/>
      <c r="CC853" s="5"/>
      <c r="CD853" s="5"/>
      <c r="CE853" s="5"/>
      <c r="CF853" s="5"/>
      <c r="CG853" s="5"/>
      <c r="CH853" s="5"/>
      <c r="CI853" s="5"/>
      <c r="CJ853" s="5"/>
      <c r="CK853" s="5"/>
      <c r="CL853" s="5"/>
      <c r="CM853" s="5"/>
      <c r="CN853" s="5"/>
      <c r="CO853" s="5"/>
      <c r="CP853" s="5"/>
      <c r="CQ853" s="5"/>
      <c r="CR853" s="5"/>
      <c r="CS853" s="5"/>
      <c r="CT853" s="5"/>
      <c r="CU853" s="5"/>
      <c r="CV853" s="5"/>
      <c r="CW853" s="5"/>
      <c r="CX853" s="6"/>
      <c r="CY853" s="6"/>
      <c r="CZ853" s="6"/>
      <c r="DA853" s="6"/>
    </row>
    <row r="854" spans="1:105" x14ac:dyDescent="0.25">
      <c r="A854" s="1"/>
      <c r="B854" s="5"/>
      <c r="C854" s="5"/>
      <c r="D854" s="5"/>
      <c r="E854" s="5"/>
      <c r="F854" s="17"/>
      <c r="G854" s="5"/>
      <c r="H854" s="16"/>
      <c r="I854" s="5"/>
      <c r="J854" s="5"/>
      <c r="K854" s="5"/>
      <c r="L854" s="5"/>
      <c r="M854" s="5"/>
      <c r="N854" s="5"/>
      <c r="O854" s="5"/>
      <c r="P854" s="98"/>
      <c r="Q854" s="98"/>
      <c r="R854" s="98"/>
      <c r="S854" s="98"/>
      <c r="T854" s="98"/>
      <c r="U854" s="98"/>
      <c r="V854" s="98"/>
      <c r="W854" s="98"/>
      <c r="X854" s="98"/>
      <c r="Y854" s="98"/>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5"/>
      <c r="BV854" s="5"/>
      <c r="BW854" s="5"/>
      <c r="BX854" s="5"/>
      <c r="BY854" s="5"/>
      <c r="BZ854" s="5"/>
      <c r="CA854" s="5"/>
      <c r="CB854" s="5"/>
      <c r="CC854" s="5"/>
      <c r="CD854" s="5"/>
      <c r="CE854" s="5"/>
      <c r="CF854" s="5"/>
      <c r="CG854" s="5"/>
      <c r="CH854" s="5"/>
      <c r="CI854" s="5"/>
      <c r="CJ854" s="5"/>
      <c r="CK854" s="5"/>
      <c r="CL854" s="5"/>
      <c r="CM854" s="5"/>
      <c r="CN854" s="5"/>
      <c r="CO854" s="5"/>
      <c r="CP854" s="5"/>
      <c r="CQ854" s="5"/>
      <c r="CR854" s="5"/>
      <c r="CS854" s="5"/>
      <c r="CT854" s="5"/>
      <c r="CU854" s="5"/>
      <c r="CV854" s="5"/>
      <c r="CW854" s="5"/>
      <c r="CX854" s="6"/>
      <c r="CY854" s="6"/>
      <c r="CZ854" s="6"/>
      <c r="DA854" s="6"/>
    </row>
    <row r="855" spans="1:105" x14ac:dyDescent="0.25">
      <c r="A855" s="1"/>
      <c r="B855" s="5"/>
      <c r="C855" s="5"/>
      <c r="D855" s="5"/>
      <c r="E855" s="5"/>
      <c r="F855" s="17"/>
      <c r="G855" s="5"/>
      <c r="H855" s="16"/>
      <c r="I855" s="5"/>
      <c r="J855" s="5"/>
      <c r="K855" s="5"/>
      <c r="L855" s="5"/>
      <c r="M855" s="5"/>
      <c r="N855" s="5"/>
      <c r="O855" s="5"/>
      <c r="P855" s="98"/>
      <c r="Q855" s="98"/>
      <c r="R855" s="98"/>
      <c r="S855" s="98"/>
      <c r="T855" s="98"/>
      <c r="U855" s="98"/>
      <c r="V855" s="98"/>
      <c r="W855" s="98"/>
      <c r="X855" s="98"/>
      <c r="Y855" s="98"/>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c r="BQ855" s="5"/>
      <c r="BR855" s="5"/>
      <c r="BS855" s="5"/>
      <c r="BT855" s="5"/>
      <c r="BU855" s="5"/>
      <c r="BV855" s="5"/>
      <c r="BW855" s="5"/>
      <c r="BX855" s="5"/>
      <c r="BY855" s="5"/>
      <c r="BZ855" s="5"/>
      <c r="CA855" s="5"/>
      <c r="CB855" s="5"/>
      <c r="CC855" s="5"/>
      <c r="CD855" s="5"/>
      <c r="CE855" s="5"/>
      <c r="CF855" s="5"/>
      <c r="CG855" s="5"/>
      <c r="CH855" s="5"/>
      <c r="CI855" s="5"/>
      <c r="CJ855" s="5"/>
      <c r="CK855" s="5"/>
      <c r="CL855" s="5"/>
      <c r="CM855" s="5"/>
      <c r="CN855" s="5"/>
      <c r="CO855" s="5"/>
      <c r="CP855" s="5"/>
      <c r="CQ855" s="5"/>
      <c r="CR855" s="5"/>
      <c r="CS855" s="5"/>
      <c r="CT855" s="5"/>
      <c r="CU855" s="5"/>
      <c r="CV855" s="5"/>
      <c r="CW855" s="5"/>
      <c r="CX855" s="6"/>
      <c r="CY855" s="6"/>
      <c r="CZ855" s="6"/>
      <c r="DA855" s="6"/>
    </row>
    <row r="856" spans="1:105" x14ac:dyDescent="0.25">
      <c r="A856" s="1"/>
      <c r="B856" s="5"/>
      <c r="C856" s="5"/>
      <c r="D856" s="5"/>
      <c r="E856" s="5"/>
      <c r="F856" s="17"/>
      <c r="G856" s="5"/>
      <c r="H856" s="16"/>
      <c r="I856" s="5"/>
      <c r="J856" s="5"/>
      <c r="K856" s="5"/>
      <c r="L856" s="5"/>
      <c r="M856" s="5"/>
      <c r="N856" s="5"/>
      <c r="O856" s="5"/>
      <c r="P856" s="98"/>
      <c r="Q856" s="98"/>
      <c r="R856" s="98"/>
      <c r="S856" s="98"/>
      <c r="T856" s="98"/>
      <c r="U856" s="98"/>
      <c r="V856" s="98"/>
      <c r="W856" s="98"/>
      <c r="X856" s="98"/>
      <c r="Y856" s="98"/>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c r="BQ856" s="5"/>
      <c r="BR856" s="5"/>
      <c r="BS856" s="5"/>
      <c r="BT856" s="5"/>
      <c r="BU856" s="5"/>
      <c r="BV856" s="5"/>
      <c r="BW856" s="5"/>
      <c r="BX856" s="5"/>
      <c r="BY856" s="5"/>
      <c r="BZ856" s="5"/>
      <c r="CA856" s="5"/>
      <c r="CB856" s="5"/>
      <c r="CC856" s="5"/>
      <c r="CD856" s="5"/>
      <c r="CE856" s="5"/>
      <c r="CF856" s="5"/>
      <c r="CG856" s="5"/>
      <c r="CH856" s="5"/>
      <c r="CI856" s="5"/>
      <c r="CJ856" s="5"/>
      <c r="CK856" s="5"/>
      <c r="CL856" s="5"/>
      <c r="CM856" s="5"/>
      <c r="CN856" s="5"/>
      <c r="CO856" s="5"/>
      <c r="CP856" s="5"/>
      <c r="CQ856" s="5"/>
      <c r="CR856" s="5"/>
      <c r="CS856" s="5"/>
      <c r="CT856" s="5"/>
      <c r="CU856" s="5"/>
      <c r="CV856" s="5"/>
      <c r="CW856" s="5"/>
      <c r="CX856" s="6"/>
      <c r="CY856" s="6"/>
      <c r="CZ856" s="6"/>
      <c r="DA856" s="6"/>
    </row>
    <row r="857" spans="1:105" x14ac:dyDescent="0.25">
      <c r="A857" s="1"/>
      <c r="B857" s="5"/>
      <c r="C857" s="5"/>
      <c r="D857" s="5"/>
      <c r="E857" s="5"/>
      <c r="F857" s="17"/>
      <c r="G857" s="5"/>
      <c r="H857" s="16"/>
      <c r="I857" s="5"/>
      <c r="J857" s="5"/>
      <c r="K857" s="5"/>
      <c r="L857" s="5"/>
      <c r="M857" s="5"/>
      <c r="N857" s="5"/>
      <c r="O857" s="5"/>
      <c r="P857" s="98"/>
      <c r="Q857" s="98"/>
      <c r="R857" s="98"/>
      <c r="S857" s="98"/>
      <c r="T857" s="98"/>
      <c r="U857" s="98"/>
      <c r="V857" s="98"/>
      <c r="W857" s="98"/>
      <c r="X857" s="98"/>
      <c r="Y857" s="98"/>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c r="BQ857" s="5"/>
      <c r="BR857" s="5"/>
      <c r="BS857" s="5"/>
      <c r="BT857" s="5"/>
      <c r="BU857" s="5"/>
      <c r="BV857" s="5"/>
      <c r="BW857" s="5"/>
      <c r="BX857" s="5"/>
      <c r="BY857" s="5"/>
      <c r="BZ857" s="5"/>
      <c r="CA857" s="5"/>
      <c r="CB857" s="5"/>
      <c r="CC857" s="5"/>
      <c r="CD857" s="5"/>
      <c r="CE857" s="5"/>
      <c r="CF857" s="5"/>
      <c r="CG857" s="5"/>
      <c r="CH857" s="5"/>
      <c r="CI857" s="5"/>
      <c r="CJ857" s="5"/>
      <c r="CK857" s="5"/>
      <c r="CL857" s="5"/>
      <c r="CM857" s="5"/>
      <c r="CN857" s="5"/>
      <c r="CO857" s="5"/>
      <c r="CP857" s="5"/>
      <c r="CQ857" s="5"/>
      <c r="CR857" s="5"/>
      <c r="CS857" s="5"/>
      <c r="CT857" s="5"/>
      <c r="CU857" s="5"/>
      <c r="CV857" s="5"/>
      <c r="CW857" s="5"/>
      <c r="CX857" s="6"/>
      <c r="CY857" s="6"/>
      <c r="CZ857" s="6"/>
      <c r="DA857" s="6"/>
    </row>
    <row r="858" spans="1:105" x14ac:dyDescent="0.25">
      <c r="A858" s="1"/>
      <c r="B858" s="5"/>
      <c r="C858" s="5"/>
      <c r="D858" s="5"/>
      <c r="E858" s="5"/>
      <c r="F858" s="17"/>
      <c r="G858" s="5"/>
      <c r="H858" s="16"/>
      <c r="I858" s="5"/>
      <c r="J858" s="5"/>
      <c r="K858" s="5"/>
      <c r="L858" s="5"/>
      <c r="M858" s="5"/>
      <c r="N858" s="5"/>
      <c r="O858" s="5"/>
      <c r="P858" s="98"/>
      <c r="Q858" s="98"/>
      <c r="R858" s="98"/>
      <c r="S858" s="98"/>
      <c r="T858" s="98"/>
      <c r="U858" s="98"/>
      <c r="V858" s="98"/>
      <c r="W858" s="98"/>
      <c r="X858" s="98"/>
      <c r="Y858" s="98"/>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c r="BR858" s="5"/>
      <c r="BS858" s="5"/>
      <c r="BT858" s="5"/>
      <c r="BU858" s="5"/>
      <c r="BV858" s="5"/>
      <c r="BW858" s="5"/>
      <c r="BX858" s="5"/>
      <c r="BY858" s="5"/>
      <c r="BZ858" s="5"/>
      <c r="CA858" s="5"/>
      <c r="CB858" s="5"/>
      <c r="CC858" s="5"/>
      <c r="CD858" s="5"/>
      <c r="CE858" s="5"/>
      <c r="CF858" s="5"/>
      <c r="CG858" s="5"/>
      <c r="CH858" s="5"/>
      <c r="CI858" s="5"/>
      <c r="CJ858" s="5"/>
      <c r="CK858" s="5"/>
      <c r="CL858" s="5"/>
      <c r="CM858" s="5"/>
      <c r="CN858" s="5"/>
      <c r="CO858" s="5"/>
      <c r="CP858" s="5"/>
      <c r="CQ858" s="5"/>
      <c r="CR858" s="5"/>
      <c r="CS858" s="5"/>
      <c r="CT858" s="5"/>
      <c r="CU858" s="5"/>
      <c r="CV858" s="5"/>
      <c r="CW858" s="5"/>
      <c r="CX858" s="6"/>
      <c r="CY858" s="6"/>
      <c r="CZ858" s="6"/>
      <c r="DA858" s="6"/>
    </row>
    <row r="859" spans="1:105" x14ac:dyDescent="0.25">
      <c r="A859" s="1"/>
      <c r="B859" s="5"/>
      <c r="C859" s="5"/>
      <c r="D859" s="5"/>
      <c r="E859" s="5"/>
      <c r="F859" s="17"/>
      <c r="G859" s="5"/>
      <c r="H859" s="16"/>
      <c r="I859" s="5"/>
      <c r="J859" s="5"/>
      <c r="K859" s="5"/>
      <c r="L859" s="5"/>
      <c r="M859" s="5"/>
      <c r="N859" s="5"/>
      <c r="O859" s="5"/>
      <c r="P859" s="98"/>
      <c r="Q859" s="98"/>
      <c r="R859" s="98"/>
      <c r="S859" s="98"/>
      <c r="T859" s="98"/>
      <c r="U859" s="98"/>
      <c r="V859" s="98"/>
      <c r="W859" s="98"/>
      <c r="X859" s="98"/>
      <c r="Y859" s="98"/>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c r="BR859" s="5"/>
      <c r="BS859" s="5"/>
      <c r="BT859" s="5"/>
      <c r="BU859" s="5"/>
      <c r="BV859" s="5"/>
      <c r="BW859" s="5"/>
      <c r="BX859" s="5"/>
      <c r="BY859" s="5"/>
      <c r="BZ859" s="5"/>
      <c r="CA859" s="5"/>
      <c r="CB859" s="5"/>
      <c r="CC859" s="5"/>
      <c r="CD859" s="5"/>
      <c r="CE859" s="5"/>
      <c r="CF859" s="5"/>
      <c r="CG859" s="5"/>
      <c r="CH859" s="5"/>
      <c r="CI859" s="5"/>
      <c r="CJ859" s="5"/>
      <c r="CK859" s="5"/>
      <c r="CL859" s="5"/>
      <c r="CM859" s="5"/>
      <c r="CN859" s="5"/>
      <c r="CO859" s="5"/>
      <c r="CP859" s="5"/>
      <c r="CQ859" s="5"/>
      <c r="CR859" s="5"/>
      <c r="CS859" s="5"/>
      <c r="CT859" s="5"/>
      <c r="CU859" s="5"/>
      <c r="CV859" s="5"/>
      <c r="CW859" s="5"/>
      <c r="CX859" s="6"/>
      <c r="CY859" s="6"/>
      <c r="CZ859" s="6"/>
      <c r="DA859" s="6"/>
    </row>
    <row r="860" spans="1:105" x14ac:dyDescent="0.25">
      <c r="A860" s="1"/>
      <c r="B860" s="5"/>
      <c r="C860" s="5"/>
      <c r="D860" s="5"/>
      <c r="E860" s="5"/>
      <c r="F860" s="17"/>
      <c r="G860" s="5"/>
      <c r="H860" s="16"/>
      <c r="I860" s="5"/>
      <c r="J860" s="5"/>
      <c r="K860" s="5"/>
      <c r="L860" s="5"/>
      <c r="M860" s="5"/>
      <c r="N860" s="5"/>
      <c r="O860" s="5"/>
      <c r="P860" s="98"/>
      <c r="Q860" s="98"/>
      <c r="R860" s="98"/>
      <c r="S860" s="98"/>
      <c r="T860" s="98"/>
      <c r="U860" s="98"/>
      <c r="V860" s="98"/>
      <c r="W860" s="98"/>
      <c r="X860" s="98"/>
      <c r="Y860" s="98"/>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c r="BS860" s="5"/>
      <c r="BT860" s="5"/>
      <c r="BU860" s="5"/>
      <c r="BV860" s="5"/>
      <c r="BW860" s="5"/>
      <c r="BX860" s="5"/>
      <c r="BY860" s="5"/>
      <c r="BZ860" s="5"/>
      <c r="CA860" s="5"/>
      <c r="CB860" s="5"/>
      <c r="CC860" s="5"/>
      <c r="CD860" s="5"/>
      <c r="CE860" s="5"/>
      <c r="CF860" s="5"/>
      <c r="CG860" s="5"/>
      <c r="CH860" s="5"/>
      <c r="CI860" s="5"/>
      <c r="CJ860" s="5"/>
      <c r="CK860" s="5"/>
      <c r="CL860" s="5"/>
      <c r="CM860" s="5"/>
      <c r="CN860" s="5"/>
      <c r="CO860" s="5"/>
      <c r="CP860" s="5"/>
      <c r="CQ860" s="5"/>
      <c r="CR860" s="5"/>
      <c r="CS860" s="5"/>
      <c r="CT860" s="5"/>
      <c r="CU860" s="5"/>
      <c r="CV860" s="5"/>
      <c r="CW860" s="5"/>
      <c r="CX860" s="6"/>
      <c r="CY860" s="6"/>
      <c r="CZ860" s="6"/>
      <c r="DA860" s="6"/>
    </row>
    <row r="861" spans="1:105" x14ac:dyDescent="0.25">
      <c r="A861" s="1"/>
      <c r="B861" s="5"/>
      <c r="C861" s="5"/>
      <c r="D861" s="5"/>
      <c r="E861" s="5"/>
      <c r="F861" s="17"/>
      <c r="G861" s="5"/>
      <c r="H861" s="16"/>
      <c r="I861" s="5"/>
      <c r="J861" s="5"/>
      <c r="K861" s="5"/>
      <c r="L861" s="5"/>
      <c r="M861" s="5"/>
      <c r="N861" s="5"/>
      <c r="O861" s="5"/>
      <c r="P861" s="98"/>
      <c r="Q861" s="98"/>
      <c r="R861" s="98"/>
      <c r="S861" s="98"/>
      <c r="T861" s="98"/>
      <c r="U861" s="98"/>
      <c r="V861" s="98"/>
      <c r="W861" s="98"/>
      <c r="X861" s="98"/>
      <c r="Y861" s="98"/>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c r="CA861" s="5"/>
      <c r="CB861" s="5"/>
      <c r="CC861" s="5"/>
      <c r="CD861" s="5"/>
      <c r="CE861" s="5"/>
      <c r="CF861" s="5"/>
      <c r="CG861" s="5"/>
      <c r="CH861" s="5"/>
      <c r="CI861" s="5"/>
      <c r="CJ861" s="5"/>
      <c r="CK861" s="5"/>
      <c r="CL861" s="5"/>
      <c r="CM861" s="5"/>
      <c r="CN861" s="5"/>
      <c r="CO861" s="5"/>
      <c r="CP861" s="5"/>
      <c r="CQ861" s="5"/>
      <c r="CR861" s="5"/>
      <c r="CS861" s="5"/>
      <c r="CT861" s="5"/>
      <c r="CU861" s="5"/>
      <c r="CV861" s="5"/>
      <c r="CW861" s="5"/>
      <c r="CX861" s="6"/>
      <c r="CY861" s="6"/>
      <c r="CZ861" s="6"/>
      <c r="DA861" s="6"/>
    </row>
    <row r="862" spans="1:105" x14ac:dyDescent="0.25">
      <c r="A862" s="1"/>
      <c r="B862" s="5"/>
      <c r="C862" s="5"/>
      <c r="D862" s="5"/>
      <c r="E862" s="5"/>
      <c r="F862" s="17"/>
      <c r="G862" s="5"/>
      <c r="H862" s="16"/>
      <c r="I862" s="5"/>
      <c r="J862" s="5"/>
      <c r="K862" s="5"/>
      <c r="L862" s="5"/>
      <c r="M862" s="5"/>
      <c r="N862" s="5"/>
      <c r="O862" s="5"/>
      <c r="P862" s="98"/>
      <c r="Q862" s="98"/>
      <c r="R862" s="98"/>
      <c r="S862" s="98"/>
      <c r="T862" s="98"/>
      <c r="U862" s="98"/>
      <c r="V862" s="98"/>
      <c r="W862" s="98"/>
      <c r="X862" s="98"/>
      <c r="Y862" s="98"/>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5"/>
      <c r="CL862" s="5"/>
      <c r="CM862" s="5"/>
      <c r="CN862" s="5"/>
      <c r="CO862" s="5"/>
      <c r="CP862" s="5"/>
      <c r="CQ862" s="5"/>
      <c r="CR862" s="5"/>
      <c r="CS862" s="5"/>
      <c r="CT862" s="5"/>
      <c r="CU862" s="5"/>
      <c r="CV862" s="5"/>
      <c r="CW862" s="5"/>
      <c r="CX862" s="6"/>
      <c r="CY862" s="6"/>
      <c r="CZ862" s="6"/>
      <c r="DA862" s="6"/>
    </row>
    <row r="863" spans="1:105" x14ac:dyDescent="0.25">
      <c r="A863" s="1"/>
      <c r="B863" s="5"/>
      <c r="C863" s="5"/>
      <c r="D863" s="5"/>
      <c r="E863" s="5"/>
      <c r="F863" s="17"/>
      <c r="G863" s="5"/>
      <c r="H863" s="16"/>
      <c r="I863" s="5"/>
      <c r="J863" s="5"/>
      <c r="K863" s="5"/>
      <c r="L863" s="5"/>
      <c r="M863" s="5"/>
      <c r="N863" s="5"/>
      <c r="O863" s="5"/>
      <c r="P863" s="98"/>
      <c r="Q863" s="98"/>
      <c r="R863" s="98"/>
      <c r="S863" s="98"/>
      <c r="T863" s="98"/>
      <c r="U863" s="98"/>
      <c r="V863" s="98"/>
      <c r="W863" s="98"/>
      <c r="X863" s="98"/>
      <c r="Y863" s="98"/>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c r="CA863" s="5"/>
      <c r="CB863" s="5"/>
      <c r="CC863" s="5"/>
      <c r="CD863" s="5"/>
      <c r="CE863" s="5"/>
      <c r="CF863" s="5"/>
      <c r="CG863" s="5"/>
      <c r="CH863" s="5"/>
      <c r="CI863" s="5"/>
      <c r="CJ863" s="5"/>
      <c r="CK863" s="5"/>
      <c r="CL863" s="5"/>
      <c r="CM863" s="5"/>
      <c r="CN863" s="5"/>
      <c r="CO863" s="5"/>
      <c r="CP863" s="5"/>
      <c r="CQ863" s="5"/>
      <c r="CR863" s="5"/>
      <c r="CS863" s="5"/>
      <c r="CT863" s="5"/>
      <c r="CU863" s="5"/>
      <c r="CV863" s="5"/>
      <c r="CW863" s="5"/>
      <c r="CX863" s="6"/>
      <c r="CY863" s="6"/>
      <c r="CZ863" s="6"/>
      <c r="DA863" s="6"/>
    </row>
    <row r="864" spans="1:105" x14ac:dyDescent="0.25">
      <c r="A864" s="1"/>
      <c r="B864" s="5"/>
      <c r="C864" s="5"/>
      <c r="D864" s="5"/>
      <c r="E864" s="5"/>
      <c r="F864" s="17"/>
      <c r="G864" s="5"/>
      <c r="H864" s="16"/>
      <c r="I864" s="5"/>
      <c r="J864" s="5"/>
      <c r="K864" s="5"/>
      <c r="L864" s="5"/>
      <c r="M864" s="5"/>
      <c r="N864" s="5"/>
      <c r="O864" s="5"/>
      <c r="P864" s="98"/>
      <c r="Q864" s="98"/>
      <c r="R864" s="98"/>
      <c r="S864" s="98"/>
      <c r="T864" s="98"/>
      <c r="U864" s="98"/>
      <c r="V864" s="98"/>
      <c r="W864" s="98"/>
      <c r="X864" s="98"/>
      <c r="Y864" s="98"/>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c r="CA864" s="5"/>
      <c r="CB864" s="5"/>
      <c r="CC864" s="5"/>
      <c r="CD864" s="5"/>
      <c r="CE864" s="5"/>
      <c r="CF864" s="5"/>
      <c r="CG864" s="5"/>
      <c r="CH864" s="5"/>
      <c r="CI864" s="5"/>
      <c r="CJ864" s="5"/>
      <c r="CK864" s="5"/>
      <c r="CL864" s="5"/>
      <c r="CM864" s="5"/>
      <c r="CN864" s="5"/>
      <c r="CO864" s="5"/>
      <c r="CP864" s="5"/>
      <c r="CQ864" s="5"/>
      <c r="CR864" s="5"/>
      <c r="CS864" s="5"/>
      <c r="CT864" s="5"/>
      <c r="CU864" s="5"/>
      <c r="CV864" s="5"/>
      <c r="CW864" s="5"/>
      <c r="CX864" s="6"/>
      <c r="CY864" s="6"/>
      <c r="CZ864" s="6"/>
      <c r="DA864" s="6"/>
    </row>
    <row r="865" spans="1:105" x14ac:dyDescent="0.25">
      <c r="A865" s="1"/>
      <c r="B865" s="5"/>
      <c r="C865" s="5"/>
      <c r="D865" s="5"/>
      <c r="E865" s="5"/>
      <c r="F865" s="17"/>
      <c r="G865" s="5"/>
      <c r="H865" s="16"/>
      <c r="I865" s="5"/>
      <c r="J865" s="5"/>
      <c r="K865" s="5"/>
      <c r="L865" s="5"/>
      <c r="M865" s="5"/>
      <c r="N865" s="5"/>
      <c r="O865" s="5"/>
      <c r="P865" s="98"/>
      <c r="Q865" s="98"/>
      <c r="R865" s="98"/>
      <c r="S865" s="98"/>
      <c r="T865" s="98"/>
      <c r="U865" s="98"/>
      <c r="V865" s="98"/>
      <c r="W865" s="98"/>
      <c r="X865" s="98"/>
      <c r="Y865" s="98"/>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c r="BQ865" s="5"/>
      <c r="BR865" s="5"/>
      <c r="BS865" s="5"/>
      <c r="BT865" s="5"/>
      <c r="BU865" s="5"/>
      <c r="BV865" s="5"/>
      <c r="BW865" s="5"/>
      <c r="BX865" s="5"/>
      <c r="BY865" s="5"/>
      <c r="BZ865" s="5"/>
      <c r="CA865" s="5"/>
      <c r="CB865" s="5"/>
      <c r="CC865" s="5"/>
      <c r="CD865" s="5"/>
      <c r="CE865" s="5"/>
      <c r="CF865" s="5"/>
      <c r="CG865" s="5"/>
      <c r="CH865" s="5"/>
      <c r="CI865" s="5"/>
      <c r="CJ865" s="5"/>
      <c r="CK865" s="5"/>
      <c r="CL865" s="5"/>
      <c r="CM865" s="5"/>
      <c r="CN865" s="5"/>
      <c r="CO865" s="5"/>
      <c r="CP865" s="5"/>
      <c r="CQ865" s="5"/>
      <c r="CR865" s="5"/>
      <c r="CS865" s="5"/>
      <c r="CT865" s="5"/>
      <c r="CU865" s="5"/>
      <c r="CV865" s="5"/>
      <c r="CW865" s="5"/>
      <c r="CX865" s="6"/>
      <c r="CY865" s="6"/>
      <c r="CZ865" s="6"/>
      <c r="DA865" s="6"/>
    </row>
    <row r="866" spans="1:105" x14ac:dyDescent="0.25">
      <c r="A866" s="1"/>
      <c r="B866" s="5"/>
      <c r="C866" s="5"/>
      <c r="D866" s="5"/>
      <c r="E866" s="5"/>
      <c r="F866" s="17"/>
      <c r="G866" s="5"/>
      <c r="H866" s="16"/>
      <c r="I866" s="5"/>
      <c r="J866" s="5"/>
      <c r="K866" s="5"/>
      <c r="L866" s="5"/>
      <c r="M866" s="5"/>
      <c r="N866" s="5"/>
      <c r="O866" s="5"/>
      <c r="P866" s="98"/>
      <c r="Q866" s="98"/>
      <c r="R866" s="98"/>
      <c r="S866" s="98"/>
      <c r="T866" s="98"/>
      <c r="U866" s="98"/>
      <c r="V866" s="98"/>
      <c r="W866" s="98"/>
      <c r="X866" s="98"/>
      <c r="Y866" s="98"/>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c r="BR866" s="5"/>
      <c r="BS866" s="5"/>
      <c r="BT866" s="5"/>
      <c r="BU866" s="5"/>
      <c r="BV866" s="5"/>
      <c r="BW866" s="5"/>
      <c r="BX866" s="5"/>
      <c r="BY866" s="5"/>
      <c r="BZ866" s="5"/>
      <c r="CA866" s="5"/>
      <c r="CB866" s="5"/>
      <c r="CC866" s="5"/>
      <c r="CD866" s="5"/>
      <c r="CE866" s="5"/>
      <c r="CF866" s="5"/>
      <c r="CG866" s="5"/>
      <c r="CH866" s="5"/>
      <c r="CI866" s="5"/>
      <c r="CJ866" s="5"/>
      <c r="CK866" s="5"/>
      <c r="CL866" s="5"/>
      <c r="CM866" s="5"/>
      <c r="CN866" s="5"/>
      <c r="CO866" s="5"/>
      <c r="CP866" s="5"/>
      <c r="CQ866" s="5"/>
      <c r="CR866" s="5"/>
      <c r="CS866" s="5"/>
      <c r="CT866" s="5"/>
      <c r="CU866" s="5"/>
      <c r="CV866" s="5"/>
      <c r="CW866" s="5"/>
      <c r="CX866" s="6"/>
      <c r="CY866" s="6"/>
      <c r="CZ866" s="6"/>
      <c r="DA866" s="6"/>
    </row>
    <row r="867" spans="1:105" x14ac:dyDescent="0.25">
      <c r="A867" s="1"/>
      <c r="B867" s="5"/>
      <c r="C867" s="5"/>
      <c r="D867" s="5"/>
      <c r="E867" s="5"/>
      <c r="F867" s="17"/>
      <c r="G867" s="5"/>
      <c r="H867" s="16"/>
      <c r="I867" s="5"/>
      <c r="J867" s="5"/>
      <c r="K867" s="5"/>
      <c r="L867" s="5"/>
      <c r="M867" s="5"/>
      <c r="N867" s="5"/>
      <c r="O867" s="5"/>
      <c r="P867" s="98"/>
      <c r="Q867" s="98"/>
      <c r="R867" s="98"/>
      <c r="S867" s="98"/>
      <c r="T867" s="98"/>
      <c r="U867" s="98"/>
      <c r="V867" s="98"/>
      <c r="W867" s="98"/>
      <c r="X867" s="98"/>
      <c r="Y867" s="98"/>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c r="BU867" s="5"/>
      <c r="BV867" s="5"/>
      <c r="BW867" s="5"/>
      <c r="BX867" s="5"/>
      <c r="BY867" s="5"/>
      <c r="BZ867" s="5"/>
      <c r="CA867" s="5"/>
      <c r="CB867" s="5"/>
      <c r="CC867" s="5"/>
      <c r="CD867" s="5"/>
      <c r="CE867" s="5"/>
      <c r="CF867" s="5"/>
      <c r="CG867" s="5"/>
      <c r="CH867" s="5"/>
      <c r="CI867" s="5"/>
      <c r="CJ867" s="5"/>
      <c r="CK867" s="5"/>
      <c r="CL867" s="5"/>
      <c r="CM867" s="5"/>
      <c r="CN867" s="5"/>
      <c r="CO867" s="5"/>
      <c r="CP867" s="5"/>
      <c r="CQ867" s="5"/>
      <c r="CR867" s="5"/>
      <c r="CS867" s="5"/>
      <c r="CT867" s="5"/>
      <c r="CU867" s="5"/>
      <c r="CV867" s="5"/>
      <c r="CW867" s="5"/>
      <c r="CX867" s="6"/>
      <c r="CY867" s="6"/>
      <c r="CZ867" s="6"/>
      <c r="DA867" s="6"/>
    </row>
    <row r="868" spans="1:105" x14ac:dyDescent="0.25">
      <c r="A868" s="1"/>
      <c r="B868" s="5"/>
      <c r="C868" s="5"/>
      <c r="D868" s="5"/>
      <c r="E868" s="5"/>
      <c r="F868" s="17"/>
      <c r="G868" s="5"/>
      <c r="H868" s="16"/>
      <c r="I868" s="5"/>
      <c r="J868" s="5"/>
      <c r="K868" s="5"/>
      <c r="L868" s="5"/>
      <c r="M868" s="5"/>
      <c r="N868" s="5"/>
      <c r="O868" s="5"/>
      <c r="P868" s="98"/>
      <c r="Q868" s="98"/>
      <c r="R868" s="98"/>
      <c r="S868" s="98"/>
      <c r="T868" s="98"/>
      <c r="U868" s="98"/>
      <c r="V868" s="98"/>
      <c r="W868" s="98"/>
      <c r="X868" s="98"/>
      <c r="Y868" s="98"/>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c r="CA868" s="5"/>
      <c r="CB868" s="5"/>
      <c r="CC868" s="5"/>
      <c r="CD868" s="5"/>
      <c r="CE868" s="5"/>
      <c r="CF868" s="5"/>
      <c r="CG868" s="5"/>
      <c r="CH868" s="5"/>
      <c r="CI868" s="5"/>
      <c r="CJ868" s="5"/>
      <c r="CK868" s="5"/>
      <c r="CL868" s="5"/>
      <c r="CM868" s="5"/>
      <c r="CN868" s="5"/>
      <c r="CO868" s="5"/>
      <c r="CP868" s="5"/>
      <c r="CQ868" s="5"/>
      <c r="CR868" s="5"/>
      <c r="CS868" s="5"/>
      <c r="CT868" s="5"/>
      <c r="CU868" s="5"/>
      <c r="CV868" s="5"/>
      <c r="CW868" s="5"/>
      <c r="CX868" s="6"/>
      <c r="CY868" s="6"/>
      <c r="CZ868" s="6"/>
      <c r="DA868" s="6"/>
    </row>
    <row r="869" spans="1:105" x14ac:dyDescent="0.25">
      <c r="A869" s="1"/>
      <c r="B869" s="5"/>
      <c r="C869" s="5"/>
      <c r="D869" s="5"/>
      <c r="E869" s="5"/>
      <c r="F869" s="17"/>
      <c r="G869" s="5"/>
      <c r="H869" s="16"/>
      <c r="I869" s="5"/>
      <c r="J869" s="5"/>
      <c r="K869" s="5"/>
      <c r="L869" s="5"/>
      <c r="M869" s="5"/>
      <c r="N869" s="5"/>
      <c r="O869" s="5"/>
      <c r="P869" s="98"/>
      <c r="Q869" s="98"/>
      <c r="R869" s="98"/>
      <c r="S869" s="98"/>
      <c r="T869" s="98"/>
      <c r="U869" s="98"/>
      <c r="V869" s="98"/>
      <c r="W869" s="98"/>
      <c r="X869" s="98"/>
      <c r="Y869" s="98"/>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c r="BQ869" s="5"/>
      <c r="BR869" s="5"/>
      <c r="BS869" s="5"/>
      <c r="BT869" s="5"/>
      <c r="BU869" s="5"/>
      <c r="BV869" s="5"/>
      <c r="BW869" s="5"/>
      <c r="BX869" s="5"/>
      <c r="BY869" s="5"/>
      <c r="BZ869" s="5"/>
      <c r="CA869" s="5"/>
      <c r="CB869" s="5"/>
      <c r="CC869" s="5"/>
      <c r="CD869" s="5"/>
      <c r="CE869" s="5"/>
      <c r="CF869" s="5"/>
      <c r="CG869" s="5"/>
      <c r="CH869" s="5"/>
      <c r="CI869" s="5"/>
      <c r="CJ869" s="5"/>
      <c r="CK869" s="5"/>
      <c r="CL869" s="5"/>
      <c r="CM869" s="5"/>
      <c r="CN869" s="5"/>
      <c r="CO869" s="5"/>
      <c r="CP869" s="5"/>
      <c r="CQ869" s="5"/>
      <c r="CR869" s="5"/>
      <c r="CS869" s="5"/>
      <c r="CT869" s="5"/>
      <c r="CU869" s="5"/>
      <c r="CV869" s="5"/>
      <c r="CW869" s="5"/>
      <c r="CX869" s="6"/>
      <c r="CY869" s="6"/>
      <c r="CZ869" s="6"/>
      <c r="DA869" s="6"/>
    </row>
    <row r="870" spans="1:105" x14ac:dyDescent="0.25">
      <c r="A870" s="1"/>
      <c r="B870" s="5"/>
      <c r="C870" s="5"/>
      <c r="D870" s="5"/>
      <c r="E870" s="5"/>
      <c r="F870" s="17"/>
      <c r="G870" s="5"/>
      <c r="H870" s="16"/>
      <c r="I870" s="5"/>
      <c r="J870" s="5"/>
      <c r="K870" s="5"/>
      <c r="L870" s="5"/>
      <c r="M870" s="5"/>
      <c r="N870" s="5"/>
      <c r="O870" s="5"/>
      <c r="P870" s="98"/>
      <c r="Q870" s="98"/>
      <c r="R870" s="98"/>
      <c r="S870" s="98"/>
      <c r="T870" s="98"/>
      <c r="U870" s="98"/>
      <c r="V870" s="98"/>
      <c r="W870" s="98"/>
      <c r="X870" s="98"/>
      <c r="Y870" s="98"/>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c r="BS870" s="5"/>
      <c r="BT870" s="5"/>
      <c r="BU870" s="5"/>
      <c r="BV870" s="5"/>
      <c r="BW870" s="5"/>
      <c r="BX870" s="5"/>
      <c r="BY870" s="5"/>
      <c r="BZ870" s="5"/>
      <c r="CA870" s="5"/>
      <c r="CB870" s="5"/>
      <c r="CC870" s="5"/>
      <c r="CD870" s="5"/>
      <c r="CE870" s="5"/>
      <c r="CF870" s="5"/>
      <c r="CG870" s="5"/>
      <c r="CH870" s="5"/>
      <c r="CI870" s="5"/>
      <c r="CJ870" s="5"/>
      <c r="CK870" s="5"/>
      <c r="CL870" s="5"/>
      <c r="CM870" s="5"/>
      <c r="CN870" s="5"/>
      <c r="CO870" s="5"/>
      <c r="CP870" s="5"/>
      <c r="CQ870" s="5"/>
      <c r="CR870" s="5"/>
      <c r="CS870" s="5"/>
      <c r="CT870" s="5"/>
      <c r="CU870" s="5"/>
      <c r="CV870" s="5"/>
      <c r="CW870" s="5"/>
      <c r="CX870" s="6"/>
      <c r="CY870" s="6"/>
      <c r="CZ870" s="6"/>
      <c r="DA870" s="6"/>
    </row>
    <row r="871" spans="1:105" x14ac:dyDescent="0.25">
      <c r="A871" s="1"/>
      <c r="B871" s="5"/>
      <c r="C871" s="5"/>
      <c r="D871" s="5"/>
      <c r="E871" s="5"/>
      <c r="F871" s="17"/>
      <c r="G871" s="5"/>
      <c r="H871" s="16"/>
      <c r="I871" s="5"/>
      <c r="J871" s="5"/>
      <c r="K871" s="5"/>
      <c r="L871" s="5"/>
      <c r="M871" s="5"/>
      <c r="N871" s="5"/>
      <c r="O871" s="5"/>
      <c r="P871" s="98"/>
      <c r="Q871" s="98"/>
      <c r="R871" s="98"/>
      <c r="S871" s="98"/>
      <c r="T871" s="98"/>
      <c r="U871" s="98"/>
      <c r="V871" s="98"/>
      <c r="W871" s="98"/>
      <c r="X871" s="98"/>
      <c r="Y871" s="98"/>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5"/>
      <c r="CD871" s="5"/>
      <c r="CE871" s="5"/>
      <c r="CF871" s="5"/>
      <c r="CG871" s="5"/>
      <c r="CH871" s="5"/>
      <c r="CI871" s="5"/>
      <c r="CJ871" s="5"/>
      <c r="CK871" s="5"/>
      <c r="CL871" s="5"/>
      <c r="CM871" s="5"/>
      <c r="CN871" s="5"/>
      <c r="CO871" s="5"/>
      <c r="CP871" s="5"/>
      <c r="CQ871" s="5"/>
      <c r="CR871" s="5"/>
      <c r="CS871" s="5"/>
      <c r="CT871" s="5"/>
      <c r="CU871" s="5"/>
      <c r="CV871" s="5"/>
      <c r="CW871" s="5"/>
      <c r="CX871" s="6"/>
      <c r="CY871" s="6"/>
      <c r="CZ871" s="6"/>
      <c r="DA871" s="6"/>
    </row>
    <row r="872" spans="1:105" x14ac:dyDescent="0.25">
      <c r="A872" s="1"/>
      <c r="B872" s="5"/>
      <c r="C872" s="5"/>
      <c r="D872" s="5"/>
      <c r="E872" s="5"/>
      <c r="F872" s="17"/>
      <c r="G872" s="5"/>
      <c r="H872" s="16"/>
      <c r="I872" s="5"/>
      <c r="J872" s="5"/>
      <c r="K872" s="5"/>
      <c r="L872" s="5"/>
      <c r="M872" s="5"/>
      <c r="N872" s="5"/>
      <c r="O872" s="5"/>
      <c r="P872" s="98"/>
      <c r="Q872" s="98"/>
      <c r="R872" s="98"/>
      <c r="S872" s="98"/>
      <c r="T872" s="98"/>
      <c r="U872" s="98"/>
      <c r="V872" s="98"/>
      <c r="W872" s="98"/>
      <c r="X872" s="98"/>
      <c r="Y872" s="98"/>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5"/>
      <c r="BV872" s="5"/>
      <c r="BW872" s="5"/>
      <c r="BX872" s="5"/>
      <c r="BY872" s="5"/>
      <c r="BZ872" s="5"/>
      <c r="CA872" s="5"/>
      <c r="CB872" s="5"/>
      <c r="CC872" s="5"/>
      <c r="CD872" s="5"/>
      <c r="CE872" s="5"/>
      <c r="CF872" s="5"/>
      <c r="CG872" s="5"/>
      <c r="CH872" s="5"/>
      <c r="CI872" s="5"/>
      <c r="CJ872" s="5"/>
      <c r="CK872" s="5"/>
      <c r="CL872" s="5"/>
      <c r="CM872" s="5"/>
      <c r="CN872" s="5"/>
      <c r="CO872" s="5"/>
      <c r="CP872" s="5"/>
      <c r="CQ872" s="5"/>
      <c r="CR872" s="5"/>
      <c r="CS872" s="5"/>
      <c r="CT872" s="5"/>
      <c r="CU872" s="5"/>
      <c r="CV872" s="5"/>
      <c r="CW872" s="5"/>
      <c r="CX872" s="6"/>
      <c r="CY872" s="6"/>
      <c r="CZ872" s="6"/>
      <c r="DA872" s="6"/>
    </row>
    <row r="873" spans="1:105" x14ac:dyDescent="0.25">
      <c r="A873" s="1"/>
      <c r="B873" s="5"/>
      <c r="C873" s="5"/>
      <c r="D873" s="5"/>
      <c r="E873" s="5"/>
      <c r="F873" s="17"/>
      <c r="G873" s="5"/>
      <c r="H873" s="16"/>
      <c r="I873" s="5"/>
      <c r="J873" s="5"/>
      <c r="K873" s="5"/>
      <c r="L873" s="5"/>
      <c r="M873" s="5"/>
      <c r="N873" s="5"/>
      <c r="O873" s="5"/>
      <c r="P873" s="98"/>
      <c r="Q873" s="98"/>
      <c r="R873" s="98"/>
      <c r="S873" s="98"/>
      <c r="T873" s="98"/>
      <c r="U873" s="98"/>
      <c r="V873" s="98"/>
      <c r="W873" s="98"/>
      <c r="X873" s="98"/>
      <c r="Y873" s="98"/>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c r="CA873" s="5"/>
      <c r="CB873" s="5"/>
      <c r="CC873" s="5"/>
      <c r="CD873" s="5"/>
      <c r="CE873" s="5"/>
      <c r="CF873" s="5"/>
      <c r="CG873" s="5"/>
      <c r="CH873" s="5"/>
      <c r="CI873" s="5"/>
      <c r="CJ873" s="5"/>
      <c r="CK873" s="5"/>
      <c r="CL873" s="5"/>
      <c r="CM873" s="5"/>
      <c r="CN873" s="5"/>
      <c r="CO873" s="5"/>
      <c r="CP873" s="5"/>
      <c r="CQ873" s="5"/>
      <c r="CR873" s="5"/>
      <c r="CS873" s="5"/>
      <c r="CT873" s="5"/>
      <c r="CU873" s="5"/>
      <c r="CV873" s="5"/>
      <c r="CW873" s="5"/>
      <c r="CX873" s="6"/>
      <c r="CY873" s="6"/>
      <c r="CZ873" s="6"/>
      <c r="DA873" s="6"/>
    </row>
    <row r="874" spans="1:105" x14ac:dyDescent="0.25">
      <c r="A874" s="1"/>
      <c r="B874" s="5"/>
      <c r="C874" s="5"/>
      <c r="D874" s="5"/>
      <c r="E874" s="5"/>
      <c r="F874" s="17"/>
      <c r="G874" s="5"/>
      <c r="H874" s="16"/>
      <c r="I874" s="5"/>
      <c r="J874" s="5"/>
      <c r="K874" s="5"/>
      <c r="L874" s="5"/>
      <c r="M874" s="5"/>
      <c r="N874" s="5"/>
      <c r="O874" s="5"/>
      <c r="P874" s="98"/>
      <c r="Q874" s="98"/>
      <c r="R874" s="98"/>
      <c r="S874" s="98"/>
      <c r="T874" s="98"/>
      <c r="U874" s="98"/>
      <c r="V874" s="98"/>
      <c r="W874" s="98"/>
      <c r="X874" s="98"/>
      <c r="Y874" s="98"/>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c r="BR874" s="5"/>
      <c r="BS874" s="5"/>
      <c r="BT874" s="5"/>
      <c r="BU874" s="5"/>
      <c r="BV874" s="5"/>
      <c r="BW874" s="5"/>
      <c r="BX874" s="5"/>
      <c r="BY874" s="5"/>
      <c r="BZ874" s="5"/>
      <c r="CA874" s="5"/>
      <c r="CB874" s="5"/>
      <c r="CC874" s="5"/>
      <c r="CD874" s="5"/>
      <c r="CE874" s="5"/>
      <c r="CF874" s="5"/>
      <c r="CG874" s="5"/>
      <c r="CH874" s="5"/>
      <c r="CI874" s="5"/>
      <c r="CJ874" s="5"/>
      <c r="CK874" s="5"/>
      <c r="CL874" s="5"/>
      <c r="CM874" s="5"/>
      <c r="CN874" s="5"/>
      <c r="CO874" s="5"/>
      <c r="CP874" s="5"/>
      <c r="CQ874" s="5"/>
      <c r="CR874" s="5"/>
      <c r="CS874" s="5"/>
      <c r="CT874" s="5"/>
      <c r="CU874" s="5"/>
      <c r="CV874" s="5"/>
      <c r="CW874" s="5"/>
      <c r="CX874" s="6"/>
      <c r="CY874" s="6"/>
      <c r="CZ874" s="6"/>
      <c r="DA874" s="6"/>
    </row>
    <row r="875" spans="1:105" x14ac:dyDescent="0.25">
      <c r="A875" s="1"/>
      <c r="B875" s="5"/>
      <c r="C875" s="5"/>
      <c r="D875" s="5"/>
      <c r="E875" s="5"/>
      <c r="F875" s="17"/>
      <c r="G875" s="5"/>
      <c r="H875" s="16"/>
      <c r="I875" s="5"/>
      <c r="J875" s="5"/>
      <c r="K875" s="5"/>
      <c r="L875" s="5"/>
      <c r="M875" s="5"/>
      <c r="N875" s="5"/>
      <c r="O875" s="5"/>
      <c r="P875" s="98"/>
      <c r="Q875" s="98"/>
      <c r="R875" s="98"/>
      <c r="S875" s="98"/>
      <c r="T875" s="98"/>
      <c r="U875" s="98"/>
      <c r="V875" s="98"/>
      <c r="W875" s="98"/>
      <c r="X875" s="98"/>
      <c r="Y875" s="98"/>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c r="BS875" s="5"/>
      <c r="BT875" s="5"/>
      <c r="BU875" s="5"/>
      <c r="BV875" s="5"/>
      <c r="BW875" s="5"/>
      <c r="BX875" s="5"/>
      <c r="BY875" s="5"/>
      <c r="BZ875" s="5"/>
      <c r="CA875" s="5"/>
      <c r="CB875" s="5"/>
      <c r="CC875" s="5"/>
      <c r="CD875" s="5"/>
      <c r="CE875" s="5"/>
      <c r="CF875" s="5"/>
      <c r="CG875" s="5"/>
      <c r="CH875" s="5"/>
      <c r="CI875" s="5"/>
      <c r="CJ875" s="5"/>
      <c r="CK875" s="5"/>
      <c r="CL875" s="5"/>
      <c r="CM875" s="5"/>
      <c r="CN875" s="5"/>
      <c r="CO875" s="5"/>
      <c r="CP875" s="5"/>
      <c r="CQ875" s="5"/>
      <c r="CR875" s="5"/>
      <c r="CS875" s="5"/>
      <c r="CT875" s="5"/>
      <c r="CU875" s="5"/>
      <c r="CV875" s="5"/>
      <c r="CW875" s="5"/>
      <c r="CX875" s="6"/>
      <c r="CY875" s="6"/>
      <c r="CZ875" s="6"/>
      <c r="DA875" s="6"/>
    </row>
    <row r="876" spans="1:105" x14ac:dyDescent="0.25">
      <c r="A876" s="1"/>
      <c r="B876" s="5"/>
      <c r="C876" s="5"/>
      <c r="D876" s="5"/>
      <c r="E876" s="5"/>
      <c r="F876" s="17"/>
      <c r="G876" s="5"/>
      <c r="H876" s="16"/>
      <c r="I876" s="5"/>
      <c r="J876" s="5"/>
      <c r="K876" s="5"/>
      <c r="L876" s="5"/>
      <c r="M876" s="5"/>
      <c r="N876" s="5"/>
      <c r="O876" s="5"/>
      <c r="P876" s="98"/>
      <c r="Q876" s="98"/>
      <c r="R876" s="98"/>
      <c r="S876" s="98"/>
      <c r="T876" s="98"/>
      <c r="U876" s="98"/>
      <c r="V876" s="98"/>
      <c r="W876" s="98"/>
      <c r="X876" s="98"/>
      <c r="Y876" s="98"/>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c r="BR876" s="5"/>
      <c r="BS876" s="5"/>
      <c r="BT876" s="5"/>
      <c r="BU876" s="5"/>
      <c r="BV876" s="5"/>
      <c r="BW876" s="5"/>
      <c r="BX876" s="5"/>
      <c r="BY876" s="5"/>
      <c r="BZ876" s="5"/>
      <c r="CA876" s="5"/>
      <c r="CB876" s="5"/>
      <c r="CC876" s="5"/>
      <c r="CD876" s="5"/>
      <c r="CE876" s="5"/>
      <c r="CF876" s="5"/>
      <c r="CG876" s="5"/>
      <c r="CH876" s="5"/>
      <c r="CI876" s="5"/>
      <c r="CJ876" s="5"/>
      <c r="CK876" s="5"/>
      <c r="CL876" s="5"/>
      <c r="CM876" s="5"/>
      <c r="CN876" s="5"/>
      <c r="CO876" s="5"/>
      <c r="CP876" s="5"/>
      <c r="CQ876" s="5"/>
      <c r="CR876" s="5"/>
      <c r="CS876" s="5"/>
      <c r="CT876" s="5"/>
      <c r="CU876" s="5"/>
      <c r="CV876" s="5"/>
      <c r="CW876" s="5"/>
      <c r="CX876" s="6"/>
      <c r="CY876" s="6"/>
      <c r="CZ876" s="6"/>
      <c r="DA876" s="6"/>
    </row>
    <row r="877" spans="1:105" x14ac:dyDescent="0.25">
      <c r="A877" s="1"/>
      <c r="B877" s="5"/>
      <c r="C877" s="5"/>
      <c r="D877" s="5"/>
      <c r="E877" s="5"/>
      <c r="F877" s="17"/>
      <c r="G877" s="5"/>
      <c r="H877" s="16"/>
      <c r="I877" s="5"/>
      <c r="J877" s="5"/>
      <c r="K877" s="5"/>
      <c r="L877" s="5"/>
      <c r="M877" s="5"/>
      <c r="N877" s="5"/>
      <c r="O877" s="5"/>
      <c r="P877" s="98"/>
      <c r="Q877" s="98"/>
      <c r="R877" s="98"/>
      <c r="S877" s="98"/>
      <c r="T877" s="98"/>
      <c r="U877" s="98"/>
      <c r="V877" s="98"/>
      <c r="W877" s="98"/>
      <c r="X877" s="98"/>
      <c r="Y877" s="98"/>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c r="BR877" s="5"/>
      <c r="BS877" s="5"/>
      <c r="BT877" s="5"/>
      <c r="BU877" s="5"/>
      <c r="BV877" s="5"/>
      <c r="BW877" s="5"/>
      <c r="BX877" s="5"/>
      <c r="BY877" s="5"/>
      <c r="BZ877" s="5"/>
      <c r="CA877" s="5"/>
      <c r="CB877" s="5"/>
      <c r="CC877" s="5"/>
      <c r="CD877" s="5"/>
      <c r="CE877" s="5"/>
      <c r="CF877" s="5"/>
      <c r="CG877" s="5"/>
      <c r="CH877" s="5"/>
      <c r="CI877" s="5"/>
      <c r="CJ877" s="5"/>
      <c r="CK877" s="5"/>
      <c r="CL877" s="5"/>
      <c r="CM877" s="5"/>
      <c r="CN877" s="5"/>
      <c r="CO877" s="5"/>
      <c r="CP877" s="5"/>
      <c r="CQ877" s="5"/>
      <c r="CR877" s="5"/>
      <c r="CS877" s="5"/>
      <c r="CT877" s="5"/>
      <c r="CU877" s="5"/>
      <c r="CV877" s="5"/>
      <c r="CW877" s="5"/>
      <c r="CX877" s="6"/>
      <c r="CY877" s="6"/>
      <c r="CZ877" s="6"/>
      <c r="DA877" s="6"/>
    </row>
    <row r="878" spans="1:105" x14ac:dyDescent="0.25">
      <c r="A878" s="1"/>
      <c r="B878" s="5"/>
      <c r="C878" s="5"/>
      <c r="D878" s="5"/>
      <c r="E878" s="5"/>
      <c r="F878" s="17"/>
      <c r="G878" s="5"/>
      <c r="H878" s="16"/>
      <c r="I878" s="5"/>
      <c r="J878" s="5"/>
      <c r="K878" s="5"/>
      <c r="L878" s="5"/>
      <c r="M878" s="5"/>
      <c r="N878" s="5"/>
      <c r="O878" s="5"/>
      <c r="P878" s="98"/>
      <c r="Q878" s="98"/>
      <c r="R878" s="98"/>
      <c r="S878" s="98"/>
      <c r="T878" s="98"/>
      <c r="U878" s="98"/>
      <c r="V878" s="98"/>
      <c r="W878" s="98"/>
      <c r="X878" s="98"/>
      <c r="Y878" s="98"/>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5"/>
      <c r="CR878" s="5"/>
      <c r="CS878" s="5"/>
      <c r="CT878" s="5"/>
      <c r="CU878" s="5"/>
      <c r="CV878" s="5"/>
      <c r="CW878" s="5"/>
      <c r="CX878" s="6"/>
      <c r="CY878" s="6"/>
      <c r="CZ878" s="6"/>
      <c r="DA878" s="6"/>
    </row>
    <row r="879" spans="1:105" x14ac:dyDescent="0.25">
      <c r="A879" s="1"/>
      <c r="B879" s="5"/>
      <c r="C879" s="5"/>
      <c r="D879" s="5"/>
      <c r="E879" s="5"/>
      <c r="F879" s="17"/>
      <c r="G879" s="5"/>
      <c r="H879" s="16"/>
      <c r="I879" s="5"/>
      <c r="J879" s="5"/>
      <c r="K879" s="5"/>
      <c r="L879" s="5"/>
      <c r="M879" s="5"/>
      <c r="N879" s="5"/>
      <c r="O879" s="5"/>
      <c r="P879" s="98"/>
      <c r="Q879" s="98"/>
      <c r="R879" s="98"/>
      <c r="S879" s="98"/>
      <c r="T879" s="98"/>
      <c r="U879" s="98"/>
      <c r="V879" s="98"/>
      <c r="W879" s="98"/>
      <c r="X879" s="98"/>
      <c r="Y879" s="98"/>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5"/>
      <c r="CR879" s="5"/>
      <c r="CS879" s="5"/>
      <c r="CT879" s="5"/>
      <c r="CU879" s="5"/>
      <c r="CV879" s="5"/>
      <c r="CW879" s="5"/>
      <c r="CX879" s="6"/>
      <c r="CY879" s="6"/>
      <c r="CZ879" s="6"/>
      <c r="DA879" s="6"/>
    </row>
    <row r="880" spans="1:105" x14ac:dyDescent="0.25">
      <c r="A880" s="1"/>
      <c r="B880" s="5"/>
      <c r="C880" s="5"/>
      <c r="D880" s="5"/>
      <c r="E880" s="5"/>
      <c r="F880" s="17"/>
      <c r="G880" s="5"/>
      <c r="H880" s="16"/>
      <c r="I880" s="5"/>
      <c r="J880" s="5"/>
      <c r="K880" s="5"/>
      <c r="L880" s="5"/>
      <c r="M880" s="5"/>
      <c r="N880" s="5"/>
      <c r="O880" s="5"/>
      <c r="P880" s="98"/>
      <c r="Q880" s="98"/>
      <c r="R880" s="98"/>
      <c r="S880" s="98"/>
      <c r="T880" s="98"/>
      <c r="U880" s="98"/>
      <c r="V880" s="98"/>
      <c r="W880" s="98"/>
      <c r="X880" s="98"/>
      <c r="Y880" s="98"/>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c r="BR880" s="5"/>
      <c r="BS880" s="5"/>
      <c r="BT880" s="5"/>
      <c r="BU880" s="5"/>
      <c r="BV880" s="5"/>
      <c r="BW880" s="5"/>
      <c r="BX880" s="5"/>
      <c r="BY880" s="5"/>
      <c r="BZ880" s="5"/>
      <c r="CA880" s="5"/>
      <c r="CB880" s="5"/>
      <c r="CC880" s="5"/>
      <c r="CD880" s="5"/>
      <c r="CE880" s="5"/>
      <c r="CF880" s="5"/>
      <c r="CG880" s="5"/>
      <c r="CH880" s="5"/>
      <c r="CI880" s="5"/>
      <c r="CJ880" s="5"/>
      <c r="CK880" s="5"/>
      <c r="CL880" s="5"/>
      <c r="CM880" s="5"/>
      <c r="CN880" s="5"/>
      <c r="CO880" s="5"/>
      <c r="CP880" s="5"/>
      <c r="CQ880" s="5"/>
      <c r="CR880" s="5"/>
      <c r="CS880" s="5"/>
      <c r="CT880" s="5"/>
      <c r="CU880" s="5"/>
      <c r="CV880" s="5"/>
      <c r="CW880" s="5"/>
      <c r="CX880" s="6"/>
      <c r="CY880" s="6"/>
      <c r="CZ880" s="6"/>
      <c r="DA880" s="6"/>
    </row>
    <row r="881" spans="1:105" x14ac:dyDescent="0.25">
      <c r="A881" s="1"/>
      <c r="B881" s="5"/>
      <c r="C881" s="5"/>
      <c r="D881" s="5"/>
      <c r="E881" s="5"/>
      <c r="F881" s="17"/>
      <c r="G881" s="5"/>
      <c r="H881" s="16"/>
      <c r="I881" s="5"/>
      <c r="J881" s="5"/>
      <c r="K881" s="5"/>
      <c r="L881" s="5"/>
      <c r="M881" s="5"/>
      <c r="N881" s="5"/>
      <c r="O881" s="5"/>
      <c r="P881" s="98"/>
      <c r="Q881" s="98"/>
      <c r="R881" s="98"/>
      <c r="S881" s="98"/>
      <c r="T881" s="98"/>
      <c r="U881" s="98"/>
      <c r="V881" s="98"/>
      <c r="W881" s="98"/>
      <c r="X881" s="98"/>
      <c r="Y881" s="98"/>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c r="BQ881" s="5"/>
      <c r="BR881" s="5"/>
      <c r="BS881" s="5"/>
      <c r="BT881" s="5"/>
      <c r="BU881" s="5"/>
      <c r="BV881" s="5"/>
      <c r="BW881" s="5"/>
      <c r="BX881" s="5"/>
      <c r="BY881" s="5"/>
      <c r="BZ881" s="5"/>
      <c r="CA881" s="5"/>
      <c r="CB881" s="5"/>
      <c r="CC881" s="5"/>
      <c r="CD881" s="5"/>
      <c r="CE881" s="5"/>
      <c r="CF881" s="5"/>
      <c r="CG881" s="5"/>
      <c r="CH881" s="5"/>
      <c r="CI881" s="5"/>
      <c r="CJ881" s="5"/>
      <c r="CK881" s="5"/>
      <c r="CL881" s="5"/>
      <c r="CM881" s="5"/>
      <c r="CN881" s="5"/>
      <c r="CO881" s="5"/>
      <c r="CP881" s="5"/>
      <c r="CQ881" s="5"/>
      <c r="CR881" s="5"/>
      <c r="CS881" s="5"/>
      <c r="CT881" s="5"/>
      <c r="CU881" s="5"/>
      <c r="CV881" s="5"/>
      <c r="CW881" s="5"/>
      <c r="CX881" s="6"/>
      <c r="CY881" s="6"/>
      <c r="CZ881" s="6"/>
      <c r="DA881" s="6"/>
    </row>
    <row r="882" spans="1:105" x14ac:dyDescent="0.25">
      <c r="A882" s="1"/>
      <c r="B882" s="5"/>
      <c r="C882" s="5"/>
      <c r="D882" s="5"/>
      <c r="E882" s="5"/>
      <c r="F882" s="17"/>
      <c r="G882" s="5"/>
      <c r="H882" s="16"/>
      <c r="I882" s="5"/>
      <c r="J882" s="5"/>
      <c r="K882" s="5"/>
      <c r="L882" s="5"/>
      <c r="M882" s="5"/>
      <c r="N882" s="5"/>
      <c r="O882" s="5"/>
      <c r="P882" s="98"/>
      <c r="Q882" s="98"/>
      <c r="R882" s="98"/>
      <c r="S882" s="98"/>
      <c r="T882" s="98"/>
      <c r="U882" s="98"/>
      <c r="V882" s="98"/>
      <c r="W882" s="98"/>
      <c r="X882" s="98"/>
      <c r="Y882" s="98"/>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c r="BR882" s="5"/>
      <c r="BS882" s="5"/>
      <c r="BT882" s="5"/>
      <c r="BU882" s="5"/>
      <c r="BV882" s="5"/>
      <c r="BW882" s="5"/>
      <c r="BX882" s="5"/>
      <c r="BY882" s="5"/>
      <c r="BZ882" s="5"/>
      <c r="CA882" s="5"/>
      <c r="CB882" s="5"/>
      <c r="CC882" s="5"/>
      <c r="CD882" s="5"/>
      <c r="CE882" s="5"/>
      <c r="CF882" s="5"/>
      <c r="CG882" s="5"/>
      <c r="CH882" s="5"/>
      <c r="CI882" s="5"/>
      <c r="CJ882" s="5"/>
      <c r="CK882" s="5"/>
      <c r="CL882" s="5"/>
      <c r="CM882" s="5"/>
      <c r="CN882" s="5"/>
      <c r="CO882" s="5"/>
      <c r="CP882" s="5"/>
      <c r="CQ882" s="5"/>
      <c r="CR882" s="5"/>
      <c r="CS882" s="5"/>
      <c r="CT882" s="5"/>
      <c r="CU882" s="5"/>
      <c r="CV882" s="5"/>
      <c r="CW882" s="5"/>
      <c r="CX882" s="6"/>
      <c r="CY882" s="6"/>
      <c r="CZ882" s="6"/>
      <c r="DA882" s="6"/>
    </row>
    <row r="883" spans="1:105" x14ac:dyDescent="0.25">
      <c r="A883" s="1"/>
      <c r="B883" s="5"/>
      <c r="C883" s="5"/>
      <c r="D883" s="5"/>
      <c r="E883" s="5"/>
      <c r="F883" s="17"/>
      <c r="G883" s="5"/>
      <c r="H883" s="16"/>
      <c r="I883" s="5"/>
      <c r="J883" s="5"/>
      <c r="K883" s="5"/>
      <c r="L883" s="5"/>
      <c r="M883" s="5"/>
      <c r="N883" s="5"/>
      <c r="O883" s="5"/>
      <c r="P883" s="98"/>
      <c r="Q883" s="98"/>
      <c r="R883" s="98"/>
      <c r="S883" s="98"/>
      <c r="T883" s="98"/>
      <c r="U883" s="98"/>
      <c r="V883" s="98"/>
      <c r="W883" s="98"/>
      <c r="X883" s="98"/>
      <c r="Y883" s="98"/>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5"/>
      <c r="BR883" s="5"/>
      <c r="BS883" s="5"/>
      <c r="BT883" s="5"/>
      <c r="BU883" s="5"/>
      <c r="BV883" s="5"/>
      <c r="BW883" s="5"/>
      <c r="BX883" s="5"/>
      <c r="BY883" s="5"/>
      <c r="BZ883" s="5"/>
      <c r="CA883" s="5"/>
      <c r="CB883" s="5"/>
      <c r="CC883" s="5"/>
      <c r="CD883" s="5"/>
      <c r="CE883" s="5"/>
      <c r="CF883" s="5"/>
      <c r="CG883" s="5"/>
      <c r="CH883" s="5"/>
      <c r="CI883" s="5"/>
      <c r="CJ883" s="5"/>
      <c r="CK883" s="5"/>
      <c r="CL883" s="5"/>
      <c r="CM883" s="5"/>
      <c r="CN883" s="5"/>
      <c r="CO883" s="5"/>
      <c r="CP883" s="5"/>
      <c r="CQ883" s="5"/>
      <c r="CR883" s="5"/>
      <c r="CS883" s="5"/>
      <c r="CT883" s="5"/>
      <c r="CU883" s="5"/>
      <c r="CV883" s="5"/>
      <c r="CW883" s="5"/>
      <c r="CX883" s="6"/>
      <c r="CY883" s="6"/>
      <c r="CZ883" s="6"/>
      <c r="DA883" s="6"/>
    </row>
    <row r="884" spans="1:105" x14ac:dyDescent="0.25">
      <c r="A884" s="1"/>
      <c r="B884" s="5"/>
      <c r="C884" s="5"/>
      <c r="D884" s="5"/>
      <c r="E884" s="5"/>
      <c r="F884" s="17"/>
      <c r="G884" s="5"/>
      <c r="H884" s="16"/>
      <c r="I884" s="5"/>
      <c r="J884" s="5"/>
      <c r="K884" s="5"/>
      <c r="L884" s="5"/>
      <c r="M884" s="5"/>
      <c r="N884" s="5"/>
      <c r="O884" s="5"/>
      <c r="P884" s="98"/>
      <c r="Q884" s="98"/>
      <c r="R884" s="98"/>
      <c r="S884" s="98"/>
      <c r="T884" s="98"/>
      <c r="U884" s="98"/>
      <c r="V884" s="98"/>
      <c r="W884" s="98"/>
      <c r="X884" s="98"/>
      <c r="Y884" s="98"/>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c r="CA884" s="5"/>
      <c r="CB884" s="5"/>
      <c r="CC884" s="5"/>
      <c r="CD884" s="5"/>
      <c r="CE884" s="5"/>
      <c r="CF884" s="5"/>
      <c r="CG884" s="5"/>
      <c r="CH884" s="5"/>
      <c r="CI884" s="5"/>
      <c r="CJ884" s="5"/>
      <c r="CK884" s="5"/>
      <c r="CL884" s="5"/>
      <c r="CM884" s="5"/>
      <c r="CN884" s="5"/>
      <c r="CO884" s="5"/>
      <c r="CP884" s="5"/>
      <c r="CQ884" s="5"/>
      <c r="CR884" s="5"/>
      <c r="CS884" s="5"/>
      <c r="CT884" s="5"/>
      <c r="CU884" s="5"/>
      <c r="CV884" s="5"/>
      <c r="CW884" s="5"/>
      <c r="CX884" s="6"/>
      <c r="CY884" s="6"/>
      <c r="CZ884" s="6"/>
      <c r="DA884" s="6"/>
    </row>
    <row r="885" spans="1:105" x14ac:dyDescent="0.25">
      <c r="A885" s="1"/>
      <c r="B885" s="5"/>
      <c r="C885" s="5"/>
      <c r="D885" s="5"/>
      <c r="E885" s="5"/>
      <c r="F885" s="17"/>
      <c r="G885" s="5"/>
      <c r="H885" s="16"/>
      <c r="I885" s="5"/>
      <c r="J885" s="5"/>
      <c r="K885" s="5"/>
      <c r="L885" s="5"/>
      <c r="M885" s="5"/>
      <c r="N885" s="5"/>
      <c r="O885" s="5"/>
      <c r="P885" s="98"/>
      <c r="Q885" s="98"/>
      <c r="R885" s="98"/>
      <c r="S885" s="98"/>
      <c r="T885" s="98"/>
      <c r="U885" s="98"/>
      <c r="V885" s="98"/>
      <c r="W885" s="98"/>
      <c r="X885" s="98"/>
      <c r="Y885" s="98"/>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c r="CA885" s="5"/>
      <c r="CB885" s="5"/>
      <c r="CC885" s="5"/>
      <c r="CD885" s="5"/>
      <c r="CE885" s="5"/>
      <c r="CF885" s="5"/>
      <c r="CG885" s="5"/>
      <c r="CH885" s="5"/>
      <c r="CI885" s="5"/>
      <c r="CJ885" s="5"/>
      <c r="CK885" s="5"/>
      <c r="CL885" s="5"/>
      <c r="CM885" s="5"/>
      <c r="CN885" s="5"/>
      <c r="CO885" s="5"/>
      <c r="CP885" s="5"/>
      <c r="CQ885" s="5"/>
      <c r="CR885" s="5"/>
      <c r="CS885" s="5"/>
      <c r="CT885" s="5"/>
      <c r="CU885" s="5"/>
      <c r="CV885" s="5"/>
      <c r="CW885" s="5"/>
      <c r="CX885" s="6"/>
      <c r="CY885" s="6"/>
      <c r="CZ885" s="6"/>
      <c r="DA885" s="6"/>
    </row>
    <row r="886" spans="1:105" x14ac:dyDescent="0.25">
      <c r="A886" s="1"/>
      <c r="B886" s="5"/>
      <c r="C886" s="5"/>
      <c r="D886" s="5"/>
      <c r="E886" s="5"/>
      <c r="F886" s="17"/>
      <c r="G886" s="5"/>
      <c r="H886" s="16"/>
      <c r="I886" s="5"/>
      <c r="J886" s="5"/>
      <c r="K886" s="5"/>
      <c r="L886" s="5"/>
      <c r="M886" s="5"/>
      <c r="N886" s="5"/>
      <c r="O886" s="5"/>
      <c r="P886" s="98"/>
      <c r="Q886" s="98"/>
      <c r="R886" s="98"/>
      <c r="S886" s="98"/>
      <c r="T886" s="98"/>
      <c r="U886" s="98"/>
      <c r="V886" s="98"/>
      <c r="W886" s="98"/>
      <c r="X886" s="98"/>
      <c r="Y886" s="98"/>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c r="BR886" s="5"/>
      <c r="BS886" s="5"/>
      <c r="BT886" s="5"/>
      <c r="BU886" s="5"/>
      <c r="BV886" s="5"/>
      <c r="BW886" s="5"/>
      <c r="BX886" s="5"/>
      <c r="BY886" s="5"/>
      <c r="BZ886" s="5"/>
      <c r="CA886" s="5"/>
      <c r="CB886" s="5"/>
      <c r="CC886" s="5"/>
      <c r="CD886" s="5"/>
      <c r="CE886" s="5"/>
      <c r="CF886" s="5"/>
      <c r="CG886" s="5"/>
      <c r="CH886" s="5"/>
      <c r="CI886" s="5"/>
      <c r="CJ886" s="5"/>
      <c r="CK886" s="5"/>
      <c r="CL886" s="5"/>
      <c r="CM886" s="5"/>
      <c r="CN886" s="5"/>
      <c r="CO886" s="5"/>
      <c r="CP886" s="5"/>
      <c r="CQ886" s="5"/>
      <c r="CR886" s="5"/>
      <c r="CS886" s="5"/>
      <c r="CT886" s="5"/>
      <c r="CU886" s="5"/>
      <c r="CV886" s="5"/>
      <c r="CW886" s="5"/>
      <c r="CX886" s="6"/>
      <c r="CY886" s="6"/>
      <c r="CZ886" s="6"/>
      <c r="DA886" s="6"/>
    </row>
    <row r="887" spans="1:105" x14ac:dyDescent="0.25">
      <c r="A887" s="1"/>
      <c r="B887" s="5"/>
      <c r="C887" s="5"/>
      <c r="D887" s="5"/>
      <c r="E887" s="5"/>
      <c r="F887" s="17"/>
      <c r="G887" s="5"/>
      <c r="H887" s="16"/>
      <c r="I887" s="5"/>
      <c r="J887" s="5"/>
      <c r="K887" s="5"/>
      <c r="L887" s="5"/>
      <c r="M887" s="5"/>
      <c r="N887" s="5"/>
      <c r="O887" s="5"/>
      <c r="P887" s="98"/>
      <c r="Q887" s="98"/>
      <c r="R887" s="98"/>
      <c r="S887" s="98"/>
      <c r="T887" s="98"/>
      <c r="U887" s="98"/>
      <c r="V887" s="98"/>
      <c r="W887" s="98"/>
      <c r="X887" s="98"/>
      <c r="Y887" s="98"/>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c r="BQ887" s="5"/>
      <c r="BR887" s="5"/>
      <c r="BS887" s="5"/>
      <c r="BT887" s="5"/>
      <c r="BU887" s="5"/>
      <c r="BV887" s="5"/>
      <c r="BW887" s="5"/>
      <c r="BX887" s="5"/>
      <c r="BY887" s="5"/>
      <c r="BZ887" s="5"/>
      <c r="CA887" s="5"/>
      <c r="CB887" s="5"/>
      <c r="CC887" s="5"/>
      <c r="CD887" s="5"/>
      <c r="CE887" s="5"/>
      <c r="CF887" s="5"/>
      <c r="CG887" s="5"/>
      <c r="CH887" s="5"/>
      <c r="CI887" s="5"/>
      <c r="CJ887" s="5"/>
      <c r="CK887" s="5"/>
      <c r="CL887" s="5"/>
      <c r="CM887" s="5"/>
      <c r="CN887" s="5"/>
      <c r="CO887" s="5"/>
      <c r="CP887" s="5"/>
      <c r="CQ887" s="5"/>
      <c r="CR887" s="5"/>
      <c r="CS887" s="5"/>
      <c r="CT887" s="5"/>
      <c r="CU887" s="5"/>
      <c r="CV887" s="5"/>
      <c r="CW887" s="5"/>
      <c r="CX887" s="6"/>
      <c r="CY887" s="6"/>
      <c r="CZ887" s="6"/>
      <c r="DA887" s="6"/>
    </row>
    <row r="888" spans="1:105" x14ac:dyDescent="0.25">
      <c r="A888" s="1"/>
      <c r="B888" s="5"/>
      <c r="C888" s="5"/>
      <c r="D888" s="5"/>
      <c r="E888" s="5"/>
      <c r="F888" s="17"/>
      <c r="G888" s="5"/>
      <c r="H888" s="16"/>
      <c r="I888" s="5"/>
      <c r="J888" s="5"/>
      <c r="K888" s="5"/>
      <c r="L888" s="5"/>
      <c r="M888" s="5"/>
      <c r="N888" s="5"/>
      <c r="O888" s="5"/>
      <c r="P888" s="98"/>
      <c r="Q888" s="98"/>
      <c r="R888" s="98"/>
      <c r="S888" s="98"/>
      <c r="T888" s="98"/>
      <c r="U888" s="98"/>
      <c r="V888" s="98"/>
      <c r="W888" s="98"/>
      <c r="X888" s="98"/>
      <c r="Y888" s="98"/>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c r="BR888" s="5"/>
      <c r="BS888" s="5"/>
      <c r="BT888" s="5"/>
      <c r="BU888" s="5"/>
      <c r="BV888" s="5"/>
      <c r="BW888" s="5"/>
      <c r="BX888" s="5"/>
      <c r="BY888" s="5"/>
      <c r="BZ888" s="5"/>
      <c r="CA888" s="5"/>
      <c r="CB888" s="5"/>
      <c r="CC888" s="5"/>
      <c r="CD888" s="5"/>
      <c r="CE888" s="5"/>
      <c r="CF888" s="5"/>
      <c r="CG888" s="5"/>
      <c r="CH888" s="5"/>
      <c r="CI888" s="5"/>
      <c r="CJ888" s="5"/>
      <c r="CK888" s="5"/>
      <c r="CL888" s="5"/>
      <c r="CM888" s="5"/>
      <c r="CN888" s="5"/>
      <c r="CO888" s="5"/>
      <c r="CP888" s="5"/>
      <c r="CQ888" s="5"/>
      <c r="CR888" s="5"/>
      <c r="CS888" s="5"/>
      <c r="CT888" s="5"/>
      <c r="CU888" s="5"/>
      <c r="CV888" s="5"/>
      <c r="CW888" s="5"/>
      <c r="CX888" s="6"/>
      <c r="CY888" s="6"/>
      <c r="CZ888" s="6"/>
      <c r="DA888" s="6"/>
    </row>
    <row r="889" spans="1:105" x14ac:dyDescent="0.25">
      <c r="A889" s="1"/>
      <c r="B889" s="5"/>
      <c r="C889" s="5"/>
      <c r="D889" s="5"/>
      <c r="E889" s="5"/>
      <c r="F889" s="17"/>
      <c r="G889" s="5"/>
      <c r="H889" s="16"/>
      <c r="I889" s="5"/>
      <c r="J889" s="5"/>
      <c r="K889" s="5"/>
      <c r="L889" s="5"/>
      <c r="M889" s="5"/>
      <c r="N889" s="5"/>
      <c r="O889" s="5"/>
      <c r="P889" s="98"/>
      <c r="Q889" s="98"/>
      <c r="R889" s="98"/>
      <c r="S889" s="98"/>
      <c r="T889" s="98"/>
      <c r="U889" s="98"/>
      <c r="V889" s="98"/>
      <c r="W889" s="98"/>
      <c r="X889" s="98"/>
      <c r="Y889" s="98"/>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c r="CA889" s="5"/>
      <c r="CB889" s="5"/>
      <c r="CC889" s="5"/>
      <c r="CD889" s="5"/>
      <c r="CE889" s="5"/>
      <c r="CF889" s="5"/>
      <c r="CG889" s="5"/>
      <c r="CH889" s="5"/>
      <c r="CI889" s="5"/>
      <c r="CJ889" s="5"/>
      <c r="CK889" s="5"/>
      <c r="CL889" s="5"/>
      <c r="CM889" s="5"/>
      <c r="CN889" s="5"/>
      <c r="CO889" s="5"/>
      <c r="CP889" s="5"/>
      <c r="CQ889" s="5"/>
      <c r="CR889" s="5"/>
      <c r="CS889" s="5"/>
      <c r="CT889" s="5"/>
      <c r="CU889" s="5"/>
      <c r="CV889" s="5"/>
      <c r="CW889" s="5"/>
      <c r="CX889" s="6"/>
      <c r="CY889" s="6"/>
      <c r="CZ889" s="6"/>
      <c r="DA889" s="6"/>
    </row>
    <row r="890" spans="1:105" x14ac:dyDescent="0.25">
      <c r="A890" s="1"/>
      <c r="B890" s="5"/>
      <c r="C890" s="5"/>
      <c r="D890" s="5"/>
      <c r="E890" s="5"/>
      <c r="F890" s="17"/>
      <c r="G890" s="5"/>
      <c r="H890" s="16"/>
      <c r="I890" s="5"/>
      <c r="J890" s="5"/>
      <c r="K890" s="5"/>
      <c r="L890" s="5"/>
      <c r="M890" s="5"/>
      <c r="N890" s="5"/>
      <c r="O890" s="5"/>
      <c r="P890" s="98"/>
      <c r="Q890" s="98"/>
      <c r="R890" s="98"/>
      <c r="S890" s="98"/>
      <c r="T890" s="98"/>
      <c r="U890" s="98"/>
      <c r="V890" s="98"/>
      <c r="W890" s="98"/>
      <c r="X890" s="98"/>
      <c r="Y890" s="98"/>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5"/>
      <c r="BV890" s="5"/>
      <c r="BW890" s="5"/>
      <c r="BX890" s="5"/>
      <c r="BY890" s="5"/>
      <c r="BZ890" s="5"/>
      <c r="CA890" s="5"/>
      <c r="CB890" s="5"/>
      <c r="CC890" s="5"/>
      <c r="CD890" s="5"/>
      <c r="CE890" s="5"/>
      <c r="CF890" s="5"/>
      <c r="CG890" s="5"/>
      <c r="CH890" s="5"/>
      <c r="CI890" s="5"/>
      <c r="CJ890" s="5"/>
      <c r="CK890" s="5"/>
      <c r="CL890" s="5"/>
      <c r="CM890" s="5"/>
      <c r="CN890" s="5"/>
      <c r="CO890" s="5"/>
      <c r="CP890" s="5"/>
      <c r="CQ890" s="5"/>
      <c r="CR890" s="5"/>
      <c r="CS890" s="5"/>
      <c r="CT890" s="5"/>
      <c r="CU890" s="5"/>
      <c r="CV890" s="5"/>
      <c r="CW890" s="5"/>
      <c r="CX890" s="6"/>
      <c r="CY890" s="6"/>
      <c r="CZ890" s="6"/>
      <c r="DA890" s="6"/>
    </row>
    <row r="891" spans="1:105" x14ac:dyDescent="0.25">
      <c r="A891" s="1"/>
      <c r="B891" s="5"/>
      <c r="C891" s="5"/>
      <c r="D891" s="5"/>
      <c r="E891" s="5"/>
      <c r="F891" s="17"/>
      <c r="G891" s="5"/>
      <c r="H891" s="16"/>
      <c r="I891" s="5"/>
      <c r="J891" s="5"/>
      <c r="K891" s="5"/>
      <c r="L891" s="5"/>
      <c r="M891" s="5"/>
      <c r="N891" s="5"/>
      <c r="O891" s="5"/>
      <c r="P891" s="98"/>
      <c r="Q891" s="98"/>
      <c r="R891" s="98"/>
      <c r="S891" s="98"/>
      <c r="T891" s="98"/>
      <c r="U891" s="98"/>
      <c r="V891" s="98"/>
      <c r="W891" s="98"/>
      <c r="X891" s="98"/>
      <c r="Y891" s="98"/>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c r="CA891" s="5"/>
      <c r="CB891" s="5"/>
      <c r="CC891" s="5"/>
      <c r="CD891" s="5"/>
      <c r="CE891" s="5"/>
      <c r="CF891" s="5"/>
      <c r="CG891" s="5"/>
      <c r="CH891" s="5"/>
      <c r="CI891" s="5"/>
      <c r="CJ891" s="5"/>
      <c r="CK891" s="5"/>
      <c r="CL891" s="5"/>
      <c r="CM891" s="5"/>
      <c r="CN891" s="5"/>
      <c r="CO891" s="5"/>
      <c r="CP891" s="5"/>
      <c r="CQ891" s="5"/>
      <c r="CR891" s="5"/>
      <c r="CS891" s="5"/>
      <c r="CT891" s="5"/>
      <c r="CU891" s="5"/>
      <c r="CV891" s="5"/>
      <c r="CW891" s="5"/>
      <c r="CX891" s="6"/>
      <c r="CY891" s="6"/>
      <c r="CZ891" s="6"/>
      <c r="DA891" s="6"/>
    </row>
    <row r="892" spans="1:105" x14ac:dyDescent="0.25">
      <c r="A892" s="1"/>
      <c r="B892" s="5"/>
      <c r="C892" s="5"/>
      <c r="D892" s="5"/>
      <c r="E892" s="5"/>
      <c r="F892" s="17"/>
      <c r="G892" s="5"/>
      <c r="H892" s="16"/>
      <c r="I892" s="5"/>
      <c r="J892" s="5"/>
      <c r="K892" s="5"/>
      <c r="L892" s="5"/>
      <c r="M892" s="5"/>
      <c r="N892" s="5"/>
      <c r="O892" s="5"/>
      <c r="P892" s="98"/>
      <c r="Q892" s="98"/>
      <c r="R892" s="98"/>
      <c r="S892" s="98"/>
      <c r="T892" s="98"/>
      <c r="U892" s="98"/>
      <c r="V892" s="98"/>
      <c r="W892" s="98"/>
      <c r="X892" s="98"/>
      <c r="Y892" s="98"/>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5"/>
      <c r="CL892" s="5"/>
      <c r="CM892" s="5"/>
      <c r="CN892" s="5"/>
      <c r="CO892" s="5"/>
      <c r="CP892" s="5"/>
      <c r="CQ892" s="5"/>
      <c r="CR892" s="5"/>
      <c r="CS892" s="5"/>
      <c r="CT892" s="5"/>
      <c r="CU892" s="5"/>
      <c r="CV892" s="5"/>
      <c r="CW892" s="5"/>
      <c r="CX892" s="6"/>
      <c r="CY892" s="6"/>
      <c r="CZ892" s="6"/>
      <c r="DA892" s="6"/>
    </row>
    <row r="893" spans="1:105" x14ac:dyDescent="0.25">
      <c r="A893" s="1"/>
      <c r="B893" s="5"/>
      <c r="C893" s="5"/>
      <c r="D893" s="5"/>
      <c r="E893" s="5"/>
      <c r="F893" s="17"/>
      <c r="G893" s="5"/>
      <c r="H893" s="16"/>
      <c r="I893" s="5"/>
      <c r="J893" s="5"/>
      <c r="K893" s="5"/>
      <c r="L893" s="5"/>
      <c r="M893" s="5"/>
      <c r="N893" s="5"/>
      <c r="O893" s="5"/>
      <c r="P893" s="98"/>
      <c r="Q893" s="98"/>
      <c r="R893" s="98"/>
      <c r="S893" s="98"/>
      <c r="T893" s="98"/>
      <c r="U893" s="98"/>
      <c r="V893" s="98"/>
      <c r="W893" s="98"/>
      <c r="X893" s="98"/>
      <c r="Y893" s="98"/>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5"/>
      <c r="CL893" s="5"/>
      <c r="CM893" s="5"/>
      <c r="CN893" s="5"/>
      <c r="CO893" s="5"/>
      <c r="CP893" s="5"/>
      <c r="CQ893" s="5"/>
      <c r="CR893" s="5"/>
      <c r="CS893" s="5"/>
      <c r="CT893" s="5"/>
      <c r="CU893" s="5"/>
      <c r="CV893" s="5"/>
      <c r="CW893" s="5"/>
      <c r="CX893" s="6"/>
      <c r="CY893" s="6"/>
      <c r="CZ893" s="6"/>
      <c r="DA893" s="6"/>
    </row>
    <row r="894" spans="1:105" x14ac:dyDescent="0.25">
      <c r="A894" s="1"/>
      <c r="B894" s="5"/>
      <c r="C894" s="5"/>
      <c r="D894" s="5"/>
      <c r="E894" s="5"/>
      <c r="F894" s="17"/>
      <c r="G894" s="5"/>
      <c r="H894" s="16"/>
      <c r="I894" s="5"/>
      <c r="J894" s="5"/>
      <c r="K894" s="5"/>
      <c r="L894" s="5"/>
      <c r="M894" s="5"/>
      <c r="N894" s="5"/>
      <c r="O894" s="5"/>
      <c r="P894" s="98"/>
      <c r="Q894" s="98"/>
      <c r="R894" s="98"/>
      <c r="S894" s="98"/>
      <c r="T894" s="98"/>
      <c r="U894" s="98"/>
      <c r="V894" s="98"/>
      <c r="W894" s="98"/>
      <c r="X894" s="98"/>
      <c r="Y894" s="98"/>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5"/>
      <c r="CN894" s="5"/>
      <c r="CO894" s="5"/>
      <c r="CP894" s="5"/>
      <c r="CQ894" s="5"/>
      <c r="CR894" s="5"/>
      <c r="CS894" s="5"/>
      <c r="CT894" s="5"/>
      <c r="CU894" s="5"/>
      <c r="CV894" s="5"/>
      <c r="CW894" s="5"/>
      <c r="CX894" s="6"/>
      <c r="CY894" s="6"/>
      <c r="CZ894" s="6"/>
      <c r="DA894" s="6"/>
    </row>
    <row r="895" spans="1:105" x14ac:dyDescent="0.25">
      <c r="A895" s="1"/>
      <c r="B895" s="5"/>
      <c r="C895" s="5"/>
      <c r="D895" s="5"/>
      <c r="E895" s="5"/>
      <c r="F895" s="17"/>
      <c r="G895" s="5"/>
      <c r="H895" s="16"/>
      <c r="I895" s="5"/>
      <c r="J895" s="5"/>
      <c r="K895" s="5"/>
      <c r="L895" s="5"/>
      <c r="M895" s="5"/>
      <c r="N895" s="5"/>
      <c r="O895" s="5"/>
      <c r="P895" s="98"/>
      <c r="Q895" s="98"/>
      <c r="R895" s="98"/>
      <c r="S895" s="98"/>
      <c r="T895" s="98"/>
      <c r="U895" s="98"/>
      <c r="V895" s="98"/>
      <c r="W895" s="98"/>
      <c r="X895" s="98"/>
      <c r="Y895" s="98"/>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c r="CA895" s="5"/>
      <c r="CB895" s="5"/>
      <c r="CC895" s="5"/>
      <c r="CD895" s="5"/>
      <c r="CE895" s="5"/>
      <c r="CF895" s="5"/>
      <c r="CG895" s="5"/>
      <c r="CH895" s="5"/>
      <c r="CI895" s="5"/>
      <c r="CJ895" s="5"/>
      <c r="CK895" s="5"/>
      <c r="CL895" s="5"/>
      <c r="CM895" s="5"/>
      <c r="CN895" s="5"/>
      <c r="CO895" s="5"/>
      <c r="CP895" s="5"/>
      <c r="CQ895" s="5"/>
      <c r="CR895" s="5"/>
      <c r="CS895" s="5"/>
      <c r="CT895" s="5"/>
      <c r="CU895" s="5"/>
      <c r="CV895" s="5"/>
      <c r="CW895" s="5"/>
      <c r="CX895" s="6"/>
      <c r="CY895" s="6"/>
      <c r="CZ895" s="6"/>
      <c r="DA895" s="6"/>
    </row>
    <row r="896" spans="1:105" x14ac:dyDescent="0.25">
      <c r="A896" s="1"/>
      <c r="B896" s="5"/>
      <c r="C896" s="5"/>
      <c r="D896" s="5"/>
      <c r="E896" s="5"/>
      <c r="F896" s="17"/>
      <c r="G896" s="5"/>
      <c r="H896" s="16"/>
      <c r="I896" s="5"/>
      <c r="J896" s="5"/>
      <c r="K896" s="5"/>
      <c r="L896" s="5"/>
      <c r="M896" s="5"/>
      <c r="N896" s="5"/>
      <c r="O896" s="5"/>
      <c r="P896" s="98"/>
      <c r="Q896" s="98"/>
      <c r="R896" s="98"/>
      <c r="S896" s="98"/>
      <c r="T896" s="98"/>
      <c r="U896" s="98"/>
      <c r="V896" s="98"/>
      <c r="W896" s="98"/>
      <c r="X896" s="98"/>
      <c r="Y896" s="98"/>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5"/>
      <c r="CK896" s="5"/>
      <c r="CL896" s="5"/>
      <c r="CM896" s="5"/>
      <c r="CN896" s="5"/>
      <c r="CO896" s="5"/>
      <c r="CP896" s="5"/>
      <c r="CQ896" s="5"/>
      <c r="CR896" s="5"/>
      <c r="CS896" s="5"/>
      <c r="CT896" s="5"/>
      <c r="CU896" s="5"/>
      <c r="CV896" s="5"/>
      <c r="CW896" s="5"/>
      <c r="CX896" s="6"/>
      <c r="CY896" s="6"/>
      <c r="CZ896" s="6"/>
      <c r="DA896" s="6"/>
    </row>
    <row r="897" spans="1:105" x14ac:dyDescent="0.25">
      <c r="A897" s="1"/>
      <c r="B897" s="5"/>
      <c r="C897" s="5"/>
      <c r="D897" s="5"/>
      <c r="E897" s="5"/>
      <c r="F897" s="17"/>
      <c r="G897" s="5"/>
      <c r="H897" s="16"/>
      <c r="I897" s="5"/>
      <c r="J897" s="5"/>
      <c r="K897" s="5"/>
      <c r="L897" s="5"/>
      <c r="M897" s="5"/>
      <c r="N897" s="5"/>
      <c r="O897" s="5"/>
      <c r="P897" s="98"/>
      <c r="Q897" s="98"/>
      <c r="R897" s="98"/>
      <c r="S897" s="98"/>
      <c r="T897" s="98"/>
      <c r="U897" s="98"/>
      <c r="V897" s="98"/>
      <c r="W897" s="98"/>
      <c r="X897" s="98"/>
      <c r="Y897" s="98"/>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5"/>
      <c r="CD897" s="5"/>
      <c r="CE897" s="5"/>
      <c r="CF897" s="5"/>
      <c r="CG897" s="5"/>
      <c r="CH897" s="5"/>
      <c r="CI897" s="5"/>
      <c r="CJ897" s="5"/>
      <c r="CK897" s="5"/>
      <c r="CL897" s="5"/>
      <c r="CM897" s="5"/>
      <c r="CN897" s="5"/>
      <c r="CO897" s="5"/>
      <c r="CP897" s="5"/>
      <c r="CQ897" s="5"/>
      <c r="CR897" s="5"/>
      <c r="CS897" s="5"/>
      <c r="CT897" s="5"/>
      <c r="CU897" s="5"/>
      <c r="CV897" s="5"/>
      <c r="CW897" s="5"/>
      <c r="CX897" s="6"/>
      <c r="CY897" s="6"/>
      <c r="CZ897" s="6"/>
      <c r="DA897" s="6"/>
    </row>
    <row r="898" spans="1:105" x14ac:dyDescent="0.25">
      <c r="A898" s="1"/>
      <c r="B898" s="5"/>
      <c r="C898" s="5"/>
      <c r="D898" s="5"/>
      <c r="E898" s="5"/>
      <c r="F898" s="17"/>
      <c r="G898" s="5"/>
      <c r="H898" s="16"/>
      <c r="I898" s="5"/>
      <c r="J898" s="5"/>
      <c r="K898" s="5"/>
      <c r="L898" s="5"/>
      <c r="M898" s="5"/>
      <c r="N898" s="5"/>
      <c r="O898" s="5"/>
      <c r="P898" s="98"/>
      <c r="Q898" s="98"/>
      <c r="R898" s="98"/>
      <c r="S898" s="98"/>
      <c r="T898" s="98"/>
      <c r="U898" s="98"/>
      <c r="V898" s="98"/>
      <c r="W898" s="98"/>
      <c r="X898" s="98"/>
      <c r="Y898" s="98"/>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5"/>
      <c r="CL898" s="5"/>
      <c r="CM898" s="5"/>
      <c r="CN898" s="5"/>
      <c r="CO898" s="5"/>
      <c r="CP898" s="5"/>
      <c r="CQ898" s="5"/>
      <c r="CR898" s="5"/>
      <c r="CS898" s="5"/>
      <c r="CT898" s="5"/>
      <c r="CU898" s="5"/>
      <c r="CV898" s="5"/>
      <c r="CW898" s="5"/>
      <c r="CX898" s="6"/>
      <c r="CY898" s="6"/>
      <c r="CZ898" s="6"/>
      <c r="DA898" s="6"/>
    </row>
    <row r="899" spans="1:105" x14ac:dyDescent="0.25">
      <c r="A899" s="1"/>
      <c r="B899" s="5"/>
      <c r="C899" s="5"/>
      <c r="D899" s="5"/>
      <c r="E899" s="5"/>
      <c r="F899" s="17"/>
      <c r="G899" s="5"/>
      <c r="H899" s="16"/>
      <c r="I899" s="5"/>
      <c r="J899" s="5"/>
      <c r="K899" s="5"/>
      <c r="L899" s="5"/>
      <c r="M899" s="5"/>
      <c r="N899" s="5"/>
      <c r="O899" s="5"/>
      <c r="P899" s="98"/>
      <c r="Q899" s="98"/>
      <c r="R899" s="98"/>
      <c r="S899" s="98"/>
      <c r="T899" s="98"/>
      <c r="U899" s="98"/>
      <c r="V899" s="98"/>
      <c r="W899" s="98"/>
      <c r="X899" s="98"/>
      <c r="Y899" s="98"/>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5"/>
      <c r="CL899" s="5"/>
      <c r="CM899" s="5"/>
      <c r="CN899" s="5"/>
      <c r="CO899" s="5"/>
      <c r="CP899" s="5"/>
      <c r="CQ899" s="5"/>
      <c r="CR899" s="5"/>
      <c r="CS899" s="5"/>
      <c r="CT899" s="5"/>
      <c r="CU899" s="5"/>
      <c r="CV899" s="5"/>
      <c r="CW899" s="5"/>
      <c r="CX899" s="6"/>
      <c r="CY899" s="6"/>
      <c r="CZ899" s="6"/>
      <c r="DA899" s="6"/>
    </row>
    <row r="900" spans="1:105" x14ac:dyDescent="0.25">
      <c r="A900" s="1"/>
      <c r="B900" s="5"/>
      <c r="C900" s="5"/>
      <c r="D900" s="5"/>
      <c r="E900" s="5"/>
      <c r="F900" s="17"/>
      <c r="G900" s="5"/>
      <c r="H900" s="16"/>
      <c r="I900" s="5"/>
      <c r="J900" s="5"/>
      <c r="K900" s="5"/>
      <c r="L900" s="5"/>
      <c r="M900" s="5"/>
      <c r="N900" s="5"/>
      <c r="O900" s="5"/>
      <c r="P900" s="98"/>
      <c r="Q900" s="98"/>
      <c r="R900" s="98"/>
      <c r="S900" s="98"/>
      <c r="T900" s="98"/>
      <c r="U900" s="98"/>
      <c r="V900" s="98"/>
      <c r="W900" s="98"/>
      <c r="X900" s="98"/>
      <c r="Y900" s="98"/>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5"/>
      <c r="CL900" s="5"/>
      <c r="CM900" s="5"/>
      <c r="CN900" s="5"/>
      <c r="CO900" s="5"/>
      <c r="CP900" s="5"/>
      <c r="CQ900" s="5"/>
      <c r="CR900" s="5"/>
      <c r="CS900" s="5"/>
      <c r="CT900" s="5"/>
      <c r="CU900" s="5"/>
      <c r="CV900" s="5"/>
      <c r="CW900" s="5"/>
      <c r="CX900" s="6"/>
      <c r="CY900" s="6"/>
      <c r="CZ900" s="6"/>
      <c r="DA900" s="6"/>
    </row>
    <row r="901" spans="1:105" x14ac:dyDescent="0.25">
      <c r="A901" s="1"/>
      <c r="B901" s="5"/>
      <c r="C901" s="5"/>
      <c r="D901" s="5"/>
      <c r="E901" s="5"/>
      <c r="F901" s="17"/>
      <c r="G901" s="5"/>
      <c r="H901" s="16"/>
      <c r="I901" s="5"/>
      <c r="J901" s="5"/>
      <c r="K901" s="5"/>
      <c r="L901" s="5"/>
      <c r="M901" s="5"/>
      <c r="N901" s="5"/>
      <c r="O901" s="5"/>
      <c r="P901" s="98"/>
      <c r="Q901" s="98"/>
      <c r="R901" s="98"/>
      <c r="S901" s="98"/>
      <c r="T901" s="98"/>
      <c r="U901" s="98"/>
      <c r="V901" s="98"/>
      <c r="W901" s="98"/>
      <c r="X901" s="98"/>
      <c r="Y901" s="98"/>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5"/>
      <c r="CN901" s="5"/>
      <c r="CO901" s="5"/>
      <c r="CP901" s="5"/>
      <c r="CQ901" s="5"/>
      <c r="CR901" s="5"/>
      <c r="CS901" s="5"/>
      <c r="CT901" s="5"/>
      <c r="CU901" s="5"/>
      <c r="CV901" s="5"/>
      <c r="CW901" s="5"/>
      <c r="CX901" s="6"/>
      <c r="CY901" s="6"/>
      <c r="CZ901" s="6"/>
      <c r="DA901" s="6"/>
    </row>
    <row r="902" spans="1:105" x14ac:dyDescent="0.25">
      <c r="A902" s="1"/>
      <c r="B902" s="5"/>
      <c r="C902" s="5"/>
      <c r="D902" s="5"/>
      <c r="E902" s="5"/>
      <c r="F902" s="17"/>
      <c r="G902" s="5"/>
      <c r="H902" s="16"/>
      <c r="I902" s="5"/>
      <c r="J902" s="5"/>
      <c r="K902" s="5"/>
      <c r="L902" s="5"/>
      <c r="M902" s="5"/>
      <c r="N902" s="5"/>
      <c r="O902" s="5"/>
      <c r="P902" s="98"/>
      <c r="Q902" s="98"/>
      <c r="R902" s="98"/>
      <c r="S902" s="98"/>
      <c r="T902" s="98"/>
      <c r="U902" s="98"/>
      <c r="V902" s="98"/>
      <c r="W902" s="98"/>
      <c r="X902" s="98"/>
      <c r="Y902" s="98"/>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5"/>
      <c r="CN902" s="5"/>
      <c r="CO902" s="5"/>
      <c r="CP902" s="5"/>
      <c r="CQ902" s="5"/>
      <c r="CR902" s="5"/>
      <c r="CS902" s="5"/>
      <c r="CT902" s="5"/>
      <c r="CU902" s="5"/>
      <c r="CV902" s="5"/>
      <c r="CW902" s="5"/>
      <c r="CX902" s="6"/>
      <c r="CY902" s="6"/>
      <c r="CZ902" s="6"/>
      <c r="DA902" s="6"/>
    </row>
    <row r="903" spans="1:105" x14ac:dyDescent="0.25">
      <c r="A903" s="1"/>
      <c r="B903" s="5"/>
      <c r="C903" s="5"/>
      <c r="D903" s="5"/>
      <c r="E903" s="5"/>
      <c r="F903" s="17"/>
      <c r="G903" s="5"/>
      <c r="H903" s="16"/>
      <c r="I903" s="5"/>
      <c r="J903" s="5"/>
      <c r="K903" s="5"/>
      <c r="L903" s="5"/>
      <c r="M903" s="5"/>
      <c r="N903" s="5"/>
      <c r="O903" s="5"/>
      <c r="P903" s="98"/>
      <c r="Q903" s="98"/>
      <c r="R903" s="98"/>
      <c r="S903" s="98"/>
      <c r="T903" s="98"/>
      <c r="U903" s="98"/>
      <c r="V903" s="98"/>
      <c r="W903" s="98"/>
      <c r="X903" s="98"/>
      <c r="Y903" s="98"/>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5"/>
      <c r="CN903" s="5"/>
      <c r="CO903" s="5"/>
      <c r="CP903" s="5"/>
      <c r="CQ903" s="5"/>
      <c r="CR903" s="5"/>
      <c r="CS903" s="5"/>
      <c r="CT903" s="5"/>
      <c r="CU903" s="5"/>
      <c r="CV903" s="5"/>
      <c r="CW903" s="5"/>
      <c r="CX903" s="6"/>
      <c r="CY903" s="6"/>
      <c r="CZ903" s="6"/>
      <c r="DA903" s="6"/>
    </row>
    <row r="904" spans="1:105" x14ac:dyDescent="0.25">
      <c r="A904" s="1"/>
      <c r="B904" s="5"/>
      <c r="C904" s="5"/>
      <c r="D904" s="5"/>
      <c r="E904" s="5"/>
      <c r="F904" s="17"/>
      <c r="G904" s="5"/>
      <c r="H904" s="16"/>
      <c r="I904" s="5"/>
      <c r="J904" s="5"/>
      <c r="K904" s="5"/>
      <c r="L904" s="5"/>
      <c r="M904" s="5"/>
      <c r="N904" s="5"/>
      <c r="O904" s="5"/>
      <c r="P904" s="98"/>
      <c r="Q904" s="98"/>
      <c r="R904" s="98"/>
      <c r="S904" s="98"/>
      <c r="T904" s="98"/>
      <c r="U904" s="98"/>
      <c r="V904" s="98"/>
      <c r="W904" s="98"/>
      <c r="X904" s="98"/>
      <c r="Y904" s="98"/>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5"/>
      <c r="CN904" s="5"/>
      <c r="CO904" s="5"/>
      <c r="CP904" s="5"/>
      <c r="CQ904" s="5"/>
      <c r="CR904" s="5"/>
      <c r="CS904" s="5"/>
      <c r="CT904" s="5"/>
      <c r="CU904" s="5"/>
      <c r="CV904" s="5"/>
      <c r="CW904" s="5"/>
      <c r="CX904" s="6"/>
      <c r="CY904" s="6"/>
      <c r="CZ904" s="6"/>
      <c r="DA904" s="6"/>
    </row>
    <row r="905" spans="1:105" x14ac:dyDescent="0.25">
      <c r="A905" s="1"/>
      <c r="B905" s="5"/>
      <c r="C905" s="5"/>
      <c r="D905" s="5"/>
      <c r="E905" s="5"/>
      <c r="F905" s="17"/>
      <c r="G905" s="5"/>
      <c r="H905" s="16"/>
      <c r="I905" s="5"/>
      <c r="J905" s="5"/>
      <c r="K905" s="5"/>
      <c r="L905" s="5"/>
      <c r="M905" s="5"/>
      <c r="N905" s="5"/>
      <c r="O905" s="5"/>
      <c r="P905" s="98"/>
      <c r="Q905" s="98"/>
      <c r="R905" s="98"/>
      <c r="S905" s="98"/>
      <c r="T905" s="98"/>
      <c r="U905" s="98"/>
      <c r="V905" s="98"/>
      <c r="W905" s="98"/>
      <c r="X905" s="98"/>
      <c r="Y905" s="98"/>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5"/>
      <c r="CN905" s="5"/>
      <c r="CO905" s="5"/>
      <c r="CP905" s="5"/>
      <c r="CQ905" s="5"/>
      <c r="CR905" s="5"/>
      <c r="CS905" s="5"/>
      <c r="CT905" s="5"/>
      <c r="CU905" s="5"/>
      <c r="CV905" s="5"/>
      <c r="CW905" s="5"/>
      <c r="CX905" s="6"/>
      <c r="CY905" s="6"/>
      <c r="CZ905" s="6"/>
      <c r="DA905" s="6"/>
    </row>
    <row r="906" spans="1:105" x14ac:dyDescent="0.25">
      <c r="A906" s="1"/>
      <c r="B906" s="5"/>
      <c r="C906" s="5"/>
      <c r="D906" s="5"/>
      <c r="E906" s="5"/>
      <c r="F906" s="17"/>
      <c r="G906" s="5"/>
      <c r="H906" s="16"/>
      <c r="I906" s="5"/>
      <c r="J906" s="5"/>
      <c r="K906" s="5"/>
      <c r="L906" s="5"/>
      <c r="M906" s="5"/>
      <c r="N906" s="5"/>
      <c r="O906" s="5"/>
      <c r="P906" s="98"/>
      <c r="Q906" s="98"/>
      <c r="R906" s="98"/>
      <c r="S906" s="98"/>
      <c r="T906" s="98"/>
      <c r="U906" s="98"/>
      <c r="V906" s="98"/>
      <c r="W906" s="98"/>
      <c r="X906" s="98"/>
      <c r="Y906" s="98"/>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5"/>
      <c r="CN906" s="5"/>
      <c r="CO906" s="5"/>
      <c r="CP906" s="5"/>
      <c r="CQ906" s="5"/>
      <c r="CR906" s="5"/>
      <c r="CS906" s="5"/>
      <c r="CT906" s="5"/>
      <c r="CU906" s="5"/>
      <c r="CV906" s="5"/>
      <c r="CW906" s="5"/>
      <c r="CX906" s="6"/>
      <c r="CY906" s="6"/>
      <c r="CZ906" s="6"/>
      <c r="DA906" s="6"/>
    </row>
    <row r="907" spans="1:105" x14ac:dyDescent="0.25">
      <c r="A907" s="1"/>
      <c r="B907" s="5"/>
      <c r="C907" s="5"/>
      <c r="D907" s="5"/>
      <c r="E907" s="5"/>
      <c r="F907" s="17"/>
      <c r="G907" s="5"/>
      <c r="H907" s="16"/>
      <c r="I907" s="5"/>
      <c r="J907" s="5"/>
      <c r="K907" s="5"/>
      <c r="L907" s="5"/>
      <c r="M907" s="5"/>
      <c r="N907" s="5"/>
      <c r="O907" s="5"/>
      <c r="P907" s="98"/>
      <c r="Q907" s="98"/>
      <c r="R907" s="98"/>
      <c r="S907" s="98"/>
      <c r="T907" s="98"/>
      <c r="U907" s="98"/>
      <c r="V907" s="98"/>
      <c r="W907" s="98"/>
      <c r="X907" s="98"/>
      <c r="Y907" s="98"/>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5"/>
      <c r="CL907" s="5"/>
      <c r="CM907" s="5"/>
      <c r="CN907" s="5"/>
      <c r="CO907" s="5"/>
      <c r="CP907" s="5"/>
      <c r="CQ907" s="5"/>
      <c r="CR907" s="5"/>
      <c r="CS907" s="5"/>
      <c r="CT907" s="5"/>
      <c r="CU907" s="5"/>
      <c r="CV907" s="5"/>
      <c r="CW907" s="5"/>
      <c r="CX907" s="6"/>
      <c r="CY907" s="6"/>
      <c r="CZ907" s="6"/>
      <c r="DA907" s="6"/>
    </row>
    <row r="908" spans="1:105" x14ac:dyDescent="0.25">
      <c r="A908" s="1"/>
      <c r="B908" s="5"/>
      <c r="C908" s="5"/>
      <c r="D908" s="5"/>
      <c r="E908" s="5"/>
      <c r="F908" s="17"/>
      <c r="G908" s="5"/>
      <c r="H908" s="16"/>
      <c r="I908" s="5"/>
      <c r="J908" s="5"/>
      <c r="K908" s="5"/>
      <c r="L908" s="5"/>
      <c r="M908" s="5"/>
      <c r="N908" s="5"/>
      <c r="O908" s="5"/>
      <c r="P908" s="98"/>
      <c r="Q908" s="98"/>
      <c r="R908" s="98"/>
      <c r="S908" s="98"/>
      <c r="T908" s="98"/>
      <c r="U908" s="98"/>
      <c r="V908" s="98"/>
      <c r="W908" s="98"/>
      <c r="X908" s="98"/>
      <c r="Y908" s="98"/>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5"/>
      <c r="CN908" s="5"/>
      <c r="CO908" s="5"/>
      <c r="CP908" s="5"/>
      <c r="CQ908" s="5"/>
      <c r="CR908" s="5"/>
      <c r="CS908" s="5"/>
      <c r="CT908" s="5"/>
      <c r="CU908" s="5"/>
      <c r="CV908" s="5"/>
      <c r="CW908" s="5"/>
      <c r="CX908" s="6"/>
      <c r="CY908" s="6"/>
      <c r="CZ908" s="6"/>
      <c r="DA908" s="6"/>
    </row>
    <row r="909" spans="1:105" x14ac:dyDescent="0.25">
      <c r="A909" s="1"/>
      <c r="B909" s="5"/>
      <c r="C909" s="5"/>
      <c r="D909" s="5"/>
      <c r="E909" s="5"/>
      <c r="F909" s="17"/>
      <c r="G909" s="5"/>
      <c r="H909" s="16"/>
      <c r="I909" s="5"/>
      <c r="J909" s="5"/>
      <c r="K909" s="5"/>
      <c r="L909" s="5"/>
      <c r="M909" s="5"/>
      <c r="N909" s="5"/>
      <c r="O909" s="5"/>
      <c r="P909" s="98"/>
      <c r="Q909" s="98"/>
      <c r="R909" s="98"/>
      <c r="S909" s="98"/>
      <c r="T909" s="98"/>
      <c r="U909" s="98"/>
      <c r="V909" s="98"/>
      <c r="W909" s="98"/>
      <c r="X909" s="98"/>
      <c r="Y909" s="98"/>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5"/>
      <c r="CN909" s="5"/>
      <c r="CO909" s="5"/>
      <c r="CP909" s="5"/>
      <c r="CQ909" s="5"/>
      <c r="CR909" s="5"/>
      <c r="CS909" s="5"/>
      <c r="CT909" s="5"/>
      <c r="CU909" s="5"/>
      <c r="CV909" s="5"/>
      <c r="CW909" s="5"/>
      <c r="CX909" s="6"/>
      <c r="CY909" s="6"/>
      <c r="CZ909" s="6"/>
      <c r="DA909" s="6"/>
    </row>
    <row r="910" spans="1:105" x14ac:dyDescent="0.25">
      <c r="A910" s="1"/>
      <c r="B910" s="5"/>
      <c r="C910" s="5"/>
      <c r="D910" s="5"/>
      <c r="E910" s="5"/>
      <c r="F910" s="17"/>
      <c r="G910" s="5"/>
      <c r="H910" s="16"/>
      <c r="I910" s="5"/>
      <c r="J910" s="5"/>
      <c r="K910" s="5"/>
      <c r="L910" s="5"/>
      <c r="M910" s="5"/>
      <c r="N910" s="5"/>
      <c r="O910" s="5"/>
      <c r="P910" s="98"/>
      <c r="Q910" s="98"/>
      <c r="R910" s="98"/>
      <c r="S910" s="98"/>
      <c r="T910" s="98"/>
      <c r="U910" s="98"/>
      <c r="V910" s="98"/>
      <c r="W910" s="98"/>
      <c r="X910" s="98"/>
      <c r="Y910" s="98"/>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5"/>
      <c r="CK910" s="5"/>
      <c r="CL910" s="5"/>
      <c r="CM910" s="5"/>
      <c r="CN910" s="5"/>
      <c r="CO910" s="5"/>
      <c r="CP910" s="5"/>
      <c r="CQ910" s="5"/>
      <c r="CR910" s="5"/>
      <c r="CS910" s="5"/>
      <c r="CT910" s="5"/>
      <c r="CU910" s="5"/>
      <c r="CV910" s="5"/>
      <c r="CW910" s="5"/>
      <c r="CX910" s="6"/>
      <c r="CY910" s="6"/>
      <c r="CZ910" s="6"/>
      <c r="DA910" s="6"/>
    </row>
    <row r="911" spans="1:105" x14ac:dyDescent="0.25">
      <c r="A911" s="1"/>
      <c r="B911" s="5"/>
      <c r="C911" s="5"/>
      <c r="D911" s="5"/>
      <c r="E911" s="5"/>
      <c r="F911" s="17"/>
      <c r="G911" s="5"/>
      <c r="H911" s="16"/>
      <c r="I911" s="5"/>
      <c r="J911" s="5"/>
      <c r="K911" s="5"/>
      <c r="L911" s="5"/>
      <c r="M911" s="5"/>
      <c r="N911" s="5"/>
      <c r="O911" s="5"/>
      <c r="P911" s="98"/>
      <c r="Q911" s="98"/>
      <c r="R911" s="98"/>
      <c r="S911" s="98"/>
      <c r="T911" s="98"/>
      <c r="U911" s="98"/>
      <c r="V911" s="98"/>
      <c r="W911" s="98"/>
      <c r="X911" s="98"/>
      <c r="Y911" s="98"/>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CO911" s="5"/>
      <c r="CP911" s="5"/>
      <c r="CQ911" s="5"/>
      <c r="CR911" s="5"/>
      <c r="CS911" s="5"/>
      <c r="CT911" s="5"/>
      <c r="CU911" s="5"/>
      <c r="CV911" s="5"/>
      <c r="CW911" s="5"/>
      <c r="CX911" s="6"/>
      <c r="CY911" s="6"/>
      <c r="CZ911" s="6"/>
      <c r="DA911" s="6"/>
    </row>
    <row r="912" spans="1:105" x14ac:dyDescent="0.25">
      <c r="A912" s="1"/>
      <c r="B912" s="5"/>
      <c r="C912" s="5"/>
      <c r="D912" s="5"/>
      <c r="E912" s="5"/>
      <c r="F912" s="17"/>
      <c r="G912" s="5"/>
      <c r="H912" s="16"/>
      <c r="I912" s="5"/>
      <c r="J912" s="5"/>
      <c r="K912" s="5"/>
      <c r="L912" s="5"/>
      <c r="M912" s="5"/>
      <c r="N912" s="5"/>
      <c r="O912" s="5"/>
      <c r="P912" s="98"/>
      <c r="Q912" s="98"/>
      <c r="R912" s="98"/>
      <c r="S912" s="98"/>
      <c r="T912" s="98"/>
      <c r="U912" s="98"/>
      <c r="V912" s="98"/>
      <c r="W912" s="98"/>
      <c r="X912" s="98"/>
      <c r="Y912" s="98"/>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c r="CV912" s="5"/>
      <c r="CW912" s="5"/>
      <c r="CX912" s="6"/>
      <c r="CY912" s="6"/>
      <c r="CZ912" s="6"/>
      <c r="DA912" s="6"/>
    </row>
    <row r="913" spans="1:105" x14ac:dyDescent="0.25">
      <c r="A913" s="1"/>
      <c r="B913" s="5"/>
      <c r="C913" s="5"/>
      <c r="D913" s="5"/>
      <c r="E913" s="5"/>
      <c r="F913" s="17"/>
      <c r="G913" s="5"/>
      <c r="H913" s="16"/>
      <c r="I913" s="5"/>
      <c r="J913" s="5"/>
      <c r="K913" s="5"/>
      <c r="L913" s="5"/>
      <c r="M913" s="5"/>
      <c r="N913" s="5"/>
      <c r="O913" s="5"/>
      <c r="P913" s="98"/>
      <c r="Q913" s="98"/>
      <c r="R913" s="98"/>
      <c r="S913" s="98"/>
      <c r="T913" s="98"/>
      <c r="U913" s="98"/>
      <c r="V913" s="98"/>
      <c r="W913" s="98"/>
      <c r="X913" s="98"/>
      <c r="Y913" s="98"/>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CO913" s="5"/>
      <c r="CP913" s="5"/>
      <c r="CQ913" s="5"/>
      <c r="CR913" s="5"/>
      <c r="CS913" s="5"/>
      <c r="CT913" s="5"/>
      <c r="CU913" s="5"/>
      <c r="CV913" s="5"/>
      <c r="CW913" s="5"/>
      <c r="CX913" s="6"/>
      <c r="CY913" s="6"/>
      <c r="CZ913" s="6"/>
      <c r="DA913" s="6"/>
    </row>
    <row r="914" spans="1:105" x14ac:dyDescent="0.25">
      <c r="A914" s="1"/>
      <c r="B914" s="5"/>
      <c r="C914" s="5"/>
      <c r="D914" s="5"/>
      <c r="E914" s="5"/>
      <c r="F914" s="17"/>
      <c r="G914" s="5"/>
      <c r="H914" s="16"/>
      <c r="I914" s="5"/>
      <c r="J914" s="5"/>
      <c r="K914" s="5"/>
      <c r="L914" s="5"/>
      <c r="M914" s="5"/>
      <c r="N914" s="5"/>
      <c r="O914" s="5"/>
      <c r="P914" s="98"/>
      <c r="Q914" s="98"/>
      <c r="R914" s="98"/>
      <c r="S914" s="98"/>
      <c r="T914" s="98"/>
      <c r="U914" s="98"/>
      <c r="V914" s="98"/>
      <c r="W914" s="98"/>
      <c r="X914" s="98"/>
      <c r="Y914" s="98"/>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5"/>
      <c r="CK914" s="5"/>
      <c r="CL914" s="5"/>
      <c r="CM914" s="5"/>
      <c r="CN914" s="5"/>
      <c r="CO914" s="5"/>
      <c r="CP914" s="5"/>
      <c r="CQ914" s="5"/>
      <c r="CR914" s="5"/>
      <c r="CS914" s="5"/>
      <c r="CT914" s="5"/>
      <c r="CU914" s="5"/>
      <c r="CV914" s="5"/>
      <c r="CW914" s="5"/>
      <c r="CX914" s="6"/>
      <c r="CY914" s="6"/>
      <c r="CZ914" s="6"/>
      <c r="DA914" s="6"/>
    </row>
    <row r="915" spans="1:105" x14ac:dyDescent="0.25">
      <c r="A915" s="1"/>
      <c r="B915" s="5"/>
      <c r="C915" s="5"/>
      <c r="D915" s="5"/>
      <c r="E915" s="5"/>
      <c r="F915" s="17"/>
      <c r="G915" s="5"/>
      <c r="H915" s="16"/>
      <c r="I915" s="5"/>
      <c r="J915" s="5"/>
      <c r="K915" s="5"/>
      <c r="L915" s="5"/>
      <c r="M915" s="5"/>
      <c r="N915" s="5"/>
      <c r="O915" s="5"/>
      <c r="P915" s="98"/>
      <c r="Q915" s="98"/>
      <c r="R915" s="98"/>
      <c r="S915" s="98"/>
      <c r="T915" s="98"/>
      <c r="U915" s="98"/>
      <c r="V915" s="98"/>
      <c r="W915" s="98"/>
      <c r="X915" s="98"/>
      <c r="Y915" s="98"/>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c r="CA915" s="5"/>
      <c r="CB915" s="5"/>
      <c r="CC915" s="5"/>
      <c r="CD915" s="5"/>
      <c r="CE915" s="5"/>
      <c r="CF915" s="5"/>
      <c r="CG915" s="5"/>
      <c r="CH915" s="5"/>
      <c r="CI915" s="5"/>
      <c r="CJ915" s="5"/>
      <c r="CK915" s="5"/>
      <c r="CL915" s="5"/>
      <c r="CM915" s="5"/>
      <c r="CN915" s="5"/>
      <c r="CO915" s="5"/>
      <c r="CP915" s="5"/>
      <c r="CQ915" s="5"/>
      <c r="CR915" s="5"/>
      <c r="CS915" s="5"/>
      <c r="CT915" s="5"/>
      <c r="CU915" s="5"/>
      <c r="CV915" s="5"/>
      <c r="CW915" s="5"/>
      <c r="CX915" s="6"/>
      <c r="CY915" s="6"/>
      <c r="CZ915" s="6"/>
      <c r="DA915" s="6"/>
    </row>
    <row r="916" spans="1:105" x14ac:dyDescent="0.25">
      <c r="A916" s="1"/>
      <c r="B916" s="5"/>
      <c r="C916" s="5"/>
      <c r="D916" s="5"/>
      <c r="E916" s="5"/>
      <c r="F916" s="17"/>
      <c r="G916" s="5"/>
      <c r="H916" s="16"/>
      <c r="I916" s="5"/>
      <c r="J916" s="5"/>
      <c r="K916" s="5"/>
      <c r="L916" s="5"/>
      <c r="M916" s="5"/>
      <c r="N916" s="5"/>
      <c r="O916" s="5"/>
      <c r="P916" s="98"/>
      <c r="Q916" s="98"/>
      <c r="R916" s="98"/>
      <c r="S916" s="98"/>
      <c r="T916" s="98"/>
      <c r="U916" s="98"/>
      <c r="V916" s="98"/>
      <c r="W916" s="98"/>
      <c r="X916" s="98"/>
      <c r="Y916" s="98"/>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5"/>
      <c r="CK916" s="5"/>
      <c r="CL916" s="5"/>
      <c r="CM916" s="5"/>
      <c r="CN916" s="5"/>
      <c r="CO916" s="5"/>
      <c r="CP916" s="5"/>
      <c r="CQ916" s="5"/>
      <c r="CR916" s="5"/>
      <c r="CS916" s="5"/>
      <c r="CT916" s="5"/>
      <c r="CU916" s="5"/>
      <c r="CV916" s="5"/>
      <c r="CW916" s="5"/>
      <c r="CX916" s="6"/>
      <c r="CY916" s="6"/>
      <c r="CZ916" s="6"/>
      <c r="DA916" s="6"/>
    </row>
    <row r="917" spans="1:105" x14ac:dyDescent="0.25">
      <c r="A917" s="1"/>
      <c r="B917" s="5"/>
      <c r="C917" s="5"/>
      <c r="D917" s="5"/>
      <c r="E917" s="5"/>
      <c r="F917" s="17"/>
      <c r="G917" s="5"/>
      <c r="H917" s="16"/>
      <c r="I917" s="5"/>
      <c r="J917" s="5"/>
      <c r="K917" s="5"/>
      <c r="L917" s="5"/>
      <c r="M917" s="5"/>
      <c r="N917" s="5"/>
      <c r="O917" s="5"/>
      <c r="P917" s="98"/>
      <c r="Q917" s="98"/>
      <c r="R917" s="98"/>
      <c r="S917" s="98"/>
      <c r="T917" s="98"/>
      <c r="U917" s="98"/>
      <c r="V917" s="98"/>
      <c r="W917" s="98"/>
      <c r="X917" s="98"/>
      <c r="Y917" s="98"/>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5"/>
      <c r="CD917" s="5"/>
      <c r="CE917" s="5"/>
      <c r="CF917" s="5"/>
      <c r="CG917" s="5"/>
      <c r="CH917" s="5"/>
      <c r="CI917" s="5"/>
      <c r="CJ917" s="5"/>
      <c r="CK917" s="5"/>
      <c r="CL917" s="5"/>
      <c r="CM917" s="5"/>
      <c r="CN917" s="5"/>
      <c r="CO917" s="5"/>
      <c r="CP917" s="5"/>
      <c r="CQ917" s="5"/>
      <c r="CR917" s="5"/>
      <c r="CS917" s="5"/>
      <c r="CT917" s="5"/>
      <c r="CU917" s="5"/>
      <c r="CV917" s="5"/>
      <c r="CW917" s="5"/>
      <c r="CX917" s="6"/>
      <c r="CY917" s="6"/>
      <c r="CZ917" s="6"/>
      <c r="DA917" s="6"/>
    </row>
    <row r="918" spans="1:105" x14ac:dyDescent="0.25">
      <c r="A918" s="1"/>
      <c r="B918" s="5"/>
      <c r="C918" s="5"/>
      <c r="D918" s="5"/>
      <c r="E918" s="5"/>
      <c r="F918" s="17"/>
      <c r="G918" s="5"/>
      <c r="H918" s="16"/>
      <c r="I918" s="5"/>
      <c r="J918" s="5"/>
      <c r="K918" s="5"/>
      <c r="L918" s="5"/>
      <c r="M918" s="5"/>
      <c r="N918" s="5"/>
      <c r="O918" s="5"/>
      <c r="P918" s="98"/>
      <c r="Q918" s="98"/>
      <c r="R918" s="98"/>
      <c r="S918" s="98"/>
      <c r="T918" s="98"/>
      <c r="U918" s="98"/>
      <c r="V918" s="98"/>
      <c r="W918" s="98"/>
      <c r="X918" s="98"/>
      <c r="Y918" s="98"/>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5"/>
      <c r="CD918" s="5"/>
      <c r="CE918" s="5"/>
      <c r="CF918" s="5"/>
      <c r="CG918" s="5"/>
      <c r="CH918" s="5"/>
      <c r="CI918" s="5"/>
      <c r="CJ918" s="5"/>
      <c r="CK918" s="5"/>
      <c r="CL918" s="5"/>
      <c r="CM918" s="5"/>
      <c r="CN918" s="5"/>
      <c r="CO918" s="5"/>
      <c r="CP918" s="5"/>
      <c r="CQ918" s="5"/>
      <c r="CR918" s="5"/>
      <c r="CS918" s="5"/>
      <c r="CT918" s="5"/>
      <c r="CU918" s="5"/>
      <c r="CV918" s="5"/>
      <c r="CW918" s="5"/>
      <c r="CX918" s="6"/>
      <c r="CY918" s="6"/>
      <c r="CZ918" s="6"/>
      <c r="DA918" s="6"/>
    </row>
    <row r="919" spans="1:105" x14ac:dyDescent="0.25">
      <c r="A919" s="1"/>
      <c r="B919" s="5"/>
      <c r="C919" s="5"/>
      <c r="D919" s="5"/>
      <c r="E919" s="5"/>
      <c r="F919" s="17"/>
      <c r="G919" s="5"/>
      <c r="H919" s="16"/>
      <c r="I919" s="5"/>
      <c r="J919" s="5"/>
      <c r="K919" s="5"/>
      <c r="L919" s="5"/>
      <c r="M919" s="5"/>
      <c r="N919" s="5"/>
      <c r="O919" s="5"/>
      <c r="P919" s="98"/>
      <c r="Q919" s="98"/>
      <c r="R919" s="98"/>
      <c r="S919" s="98"/>
      <c r="T919" s="98"/>
      <c r="U919" s="98"/>
      <c r="V919" s="98"/>
      <c r="W919" s="98"/>
      <c r="X919" s="98"/>
      <c r="Y919" s="98"/>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c r="CA919" s="5"/>
      <c r="CB919" s="5"/>
      <c r="CC919" s="5"/>
      <c r="CD919" s="5"/>
      <c r="CE919" s="5"/>
      <c r="CF919" s="5"/>
      <c r="CG919" s="5"/>
      <c r="CH919" s="5"/>
      <c r="CI919" s="5"/>
      <c r="CJ919" s="5"/>
      <c r="CK919" s="5"/>
      <c r="CL919" s="5"/>
      <c r="CM919" s="5"/>
      <c r="CN919" s="5"/>
      <c r="CO919" s="5"/>
      <c r="CP919" s="5"/>
      <c r="CQ919" s="5"/>
      <c r="CR919" s="5"/>
      <c r="CS919" s="5"/>
      <c r="CT919" s="5"/>
      <c r="CU919" s="5"/>
      <c r="CV919" s="5"/>
      <c r="CW919" s="5"/>
      <c r="CX919" s="6"/>
      <c r="CY919" s="6"/>
      <c r="CZ919" s="6"/>
      <c r="DA919" s="6"/>
    </row>
    <row r="920" spans="1:105" x14ac:dyDescent="0.25">
      <c r="A920" s="1"/>
      <c r="B920" s="5"/>
      <c r="C920" s="5"/>
      <c r="D920" s="5"/>
      <c r="E920" s="5"/>
      <c r="F920" s="17"/>
      <c r="G920" s="5"/>
      <c r="H920" s="16"/>
      <c r="I920" s="5"/>
      <c r="J920" s="5"/>
      <c r="K920" s="5"/>
      <c r="L920" s="5"/>
      <c r="M920" s="5"/>
      <c r="N920" s="5"/>
      <c r="O920" s="5"/>
      <c r="P920" s="98"/>
      <c r="Q920" s="98"/>
      <c r="R920" s="98"/>
      <c r="S920" s="98"/>
      <c r="T920" s="98"/>
      <c r="U920" s="98"/>
      <c r="V920" s="98"/>
      <c r="W920" s="98"/>
      <c r="X920" s="98"/>
      <c r="Y920" s="98"/>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c r="CA920" s="5"/>
      <c r="CB920" s="5"/>
      <c r="CC920" s="5"/>
      <c r="CD920" s="5"/>
      <c r="CE920" s="5"/>
      <c r="CF920" s="5"/>
      <c r="CG920" s="5"/>
      <c r="CH920" s="5"/>
      <c r="CI920" s="5"/>
      <c r="CJ920" s="5"/>
      <c r="CK920" s="5"/>
      <c r="CL920" s="5"/>
      <c r="CM920" s="5"/>
      <c r="CN920" s="5"/>
      <c r="CO920" s="5"/>
      <c r="CP920" s="5"/>
      <c r="CQ920" s="5"/>
      <c r="CR920" s="5"/>
      <c r="CS920" s="5"/>
      <c r="CT920" s="5"/>
      <c r="CU920" s="5"/>
      <c r="CV920" s="5"/>
      <c r="CW920" s="5"/>
      <c r="CX920" s="6"/>
      <c r="CY920" s="6"/>
      <c r="CZ920" s="6"/>
      <c r="DA920" s="6"/>
    </row>
    <row r="921" spans="1:105" x14ac:dyDescent="0.25">
      <c r="A921" s="1"/>
      <c r="B921" s="5"/>
      <c r="C921" s="5"/>
      <c r="D921" s="5"/>
      <c r="E921" s="5"/>
      <c r="F921" s="17"/>
      <c r="G921" s="5"/>
      <c r="H921" s="16"/>
      <c r="I921" s="5"/>
      <c r="J921" s="5"/>
      <c r="K921" s="5"/>
      <c r="L921" s="5"/>
      <c r="M921" s="5"/>
      <c r="N921" s="5"/>
      <c r="O921" s="5"/>
      <c r="P921" s="98"/>
      <c r="Q921" s="98"/>
      <c r="R921" s="98"/>
      <c r="S921" s="98"/>
      <c r="T921" s="98"/>
      <c r="U921" s="98"/>
      <c r="V921" s="98"/>
      <c r="W921" s="98"/>
      <c r="X921" s="98"/>
      <c r="Y921" s="98"/>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5"/>
      <c r="CK921" s="5"/>
      <c r="CL921" s="5"/>
      <c r="CM921" s="5"/>
      <c r="CN921" s="5"/>
      <c r="CO921" s="5"/>
      <c r="CP921" s="5"/>
      <c r="CQ921" s="5"/>
      <c r="CR921" s="5"/>
      <c r="CS921" s="5"/>
      <c r="CT921" s="5"/>
      <c r="CU921" s="5"/>
      <c r="CV921" s="5"/>
      <c r="CW921" s="5"/>
      <c r="CX921" s="6"/>
      <c r="CY921" s="6"/>
      <c r="CZ921" s="6"/>
      <c r="DA921" s="6"/>
    </row>
    <row r="922" spans="1:105" x14ac:dyDescent="0.25">
      <c r="A922" s="1"/>
      <c r="B922" s="5"/>
      <c r="C922" s="5"/>
      <c r="D922" s="5"/>
      <c r="E922" s="5"/>
      <c r="F922" s="17"/>
      <c r="G922" s="5"/>
      <c r="H922" s="16"/>
      <c r="I922" s="5"/>
      <c r="J922" s="5"/>
      <c r="K922" s="5"/>
      <c r="L922" s="5"/>
      <c r="M922" s="5"/>
      <c r="N922" s="5"/>
      <c r="O922" s="5"/>
      <c r="P922" s="98"/>
      <c r="Q922" s="98"/>
      <c r="R922" s="98"/>
      <c r="S922" s="98"/>
      <c r="T922" s="98"/>
      <c r="U922" s="98"/>
      <c r="V922" s="98"/>
      <c r="W922" s="98"/>
      <c r="X922" s="98"/>
      <c r="Y922" s="98"/>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5"/>
      <c r="CK922" s="5"/>
      <c r="CL922" s="5"/>
      <c r="CM922" s="5"/>
      <c r="CN922" s="5"/>
      <c r="CO922" s="5"/>
      <c r="CP922" s="5"/>
      <c r="CQ922" s="5"/>
      <c r="CR922" s="5"/>
      <c r="CS922" s="5"/>
      <c r="CT922" s="5"/>
      <c r="CU922" s="5"/>
      <c r="CV922" s="5"/>
      <c r="CW922" s="5"/>
      <c r="CX922" s="6"/>
      <c r="CY922" s="6"/>
      <c r="CZ922" s="6"/>
      <c r="DA922" s="6"/>
    </row>
    <row r="923" spans="1:105" x14ac:dyDescent="0.25">
      <c r="A923" s="1"/>
      <c r="B923" s="5"/>
      <c r="C923" s="5"/>
      <c r="D923" s="5"/>
      <c r="E923" s="5"/>
      <c r="F923" s="17"/>
      <c r="G923" s="5"/>
      <c r="H923" s="16"/>
      <c r="I923" s="5"/>
      <c r="J923" s="5"/>
      <c r="K923" s="5"/>
      <c r="L923" s="5"/>
      <c r="M923" s="5"/>
      <c r="N923" s="5"/>
      <c r="O923" s="5"/>
      <c r="P923" s="98"/>
      <c r="Q923" s="98"/>
      <c r="R923" s="98"/>
      <c r="S923" s="98"/>
      <c r="T923" s="98"/>
      <c r="U923" s="98"/>
      <c r="V923" s="98"/>
      <c r="W923" s="98"/>
      <c r="X923" s="98"/>
      <c r="Y923" s="98"/>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c r="CA923" s="5"/>
      <c r="CB923" s="5"/>
      <c r="CC923" s="5"/>
      <c r="CD923" s="5"/>
      <c r="CE923" s="5"/>
      <c r="CF923" s="5"/>
      <c r="CG923" s="5"/>
      <c r="CH923" s="5"/>
      <c r="CI923" s="5"/>
      <c r="CJ923" s="5"/>
      <c r="CK923" s="5"/>
      <c r="CL923" s="5"/>
      <c r="CM923" s="5"/>
      <c r="CN923" s="5"/>
      <c r="CO923" s="5"/>
      <c r="CP923" s="5"/>
      <c r="CQ923" s="5"/>
      <c r="CR923" s="5"/>
      <c r="CS923" s="5"/>
      <c r="CT923" s="5"/>
      <c r="CU923" s="5"/>
      <c r="CV923" s="5"/>
      <c r="CW923" s="5"/>
      <c r="CX923" s="6"/>
      <c r="CY923" s="6"/>
      <c r="CZ923" s="6"/>
      <c r="DA923" s="6"/>
    </row>
    <row r="924" spans="1:105" x14ac:dyDescent="0.25">
      <c r="A924" s="1"/>
      <c r="B924" s="5"/>
      <c r="C924" s="5"/>
      <c r="D924" s="5"/>
      <c r="E924" s="5"/>
      <c r="F924" s="17"/>
      <c r="G924" s="5"/>
      <c r="H924" s="16"/>
      <c r="I924" s="5"/>
      <c r="J924" s="5"/>
      <c r="K924" s="5"/>
      <c r="L924" s="5"/>
      <c r="M924" s="5"/>
      <c r="N924" s="5"/>
      <c r="O924" s="5"/>
      <c r="P924" s="98"/>
      <c r="Q924" s="98"/>
      <c r="R924" s="98"/>
      <c r="S924" s="98"/>
      <c r="T924" s="98"/>
      <c r="U924" s="98"/>
      <c r="V924" s="98"/>
      <c r="W924" s="98"/>
      <c r="X924" s="98"/>
      <c r="Y924" s="98"/>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c r="CA924" s="5"/>
      <c r="CB924" s="5"/>
      <c r="CC924" s="5"/>
      <c r="CD924" s="5"/>
      <c r="CE924" s="5"/>
      <c r="CF924" s="5"/>
      <c r="CG924" s="5"/>
      <c r="CH924" s="5"/>
      <c r="CI924" s="5"/>
      <c r="CJ924" s="5"/>
      <c r="CK924" s="5"/>
      <c r="CL924" s="5"/>
      <c r="CM924" s="5"/>
      <c r="CN924" s="5"/>
      <c r="CO924" s="5"/>
      <c r="CP924" s="5"/>
      <c r="CQ924" s="5"/>
      <c r="CR924" s="5"/>
      <c r="CS924" s="5"/>
      <c r="CT924" s="5"/>
      <c r="CU924" s="5"/>
      <c r="CV924" s="5"/>
      <c r="CW924" s="5"/>
      <c r="CX924" s="6"/>
      <c r="CY924" s="6"/>
      <c r="CZ924" s="6"/>
      <c r="DA924" s="6"/>
    </row>
    <row r="925" spans="1:105" x14ac:dyDescent="0.25">
      <c r="A925" s="1"/>
      <c r="B925" s="5"/>
      <c r="C925" s="5"/>
      <c r="D925" s="5"/>
      <c r="E925" s="5"/>
      <c r="F925" s="17"/>
      <c r="G925" s="5"/>
      <c r="H925" s="16"/>
      <c r="I925" s="5"/>
      <c r="J925" s="5"/>
      <c r="K925" s="5"/>
      <c r="L925" s="5"/>
      <c r="M925" s="5"/>
      <c r="N925" s="5"/>
      <c r="O925" s="5"/>
      <c r="P925" s="98"/>
      <c r="Q925" s="98"/>
      <c r="R925" s="98"/>
      <c r="S925" s="98"/>
      <c r="T925" s="98"/>
      <c r="U925" s="98"/>
      <c r="V925" s="98"/>
      <c r="W925" s="98"/>
      <c r="X925" s="98"/>
      <c r="Y925" s="98"/>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c r="CA925" s="5"/>
      <c r="CB925" s="5"/>
      <c r="CC925" s="5"/>
      <c r="CD925" s="5"/>
      <c r="CE925" s="5"/>
      <c r="CF925" s="5"/>
      <c r="CG925" s="5"/>
      <c r="CH925" s="5"/>
      <c r="CI925" s="5"/>
      <c r="CJ925" s="5"/>
      <c r="CK925" s="5"/>
      <c r="CL925" s="5"/>
      <c r="CM925" s="5"/>
      <c r="CN925" s="5"/>
      <c r="CO925" s="5"/>
      <c r="CP925" s="5"/>
      <c r="CQ925" s="5"/>
      <c r="CR925" s="5"/>
      <c r="CS925" s="5"/>
      <c r="CT925" s="5"/>
      <c r="CU925" s="5"/>
      <c r="CV925" s="5"/>
      <c r="CW925" s="5"/>
      <c r="CX925" s="6"/>
      <c r="CY925" s="6"/>
      <c r="CZ925" s="6"/>
      <c r="DA925" s="6"/>
    </row>
    <row r="926" spans="1:105" x14ac:dyDescent="0.25">
      <c r="A926" s="1"/>
      <c r="B926" s="5"/>
      <c r="C926" s="5"/>
      <c r="D926" s="5"/>
      <c r="E926" s="5"/>
      <c r="F926" s="17"/>
      <c r="G926" s="5"/>
      <c r="H926" s="16"/>
      <c r="I926" s="5"/>
      <c r="J926" s="5"/>
      <c r="K926" s="5"/>
      <c r="L926" s="5"/>
      <c r="M926" s="5"/>
      <c r="N926" s="5"/>
      <c r="O926" s="5"/>
      <c r="P926" s="98"/>
      <c r="Q926" s="98"/>
      <c r="R926" s="98"/>
      <c r="S926" s="98"/>
      <c r="T926" s="98"/>
      <c r="U926" s="98"/>
      <c r="V926" s="98"/>
      <c r="W926" s="98"/>
      <c r="X926" s="98"/>
      <c r="Y926" s="98"/>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5"/>
      <c r="CK926" s="5"/>
      <c r="CL926" s="5"/>
      <c r="CM926" s="5"/>
      <c r="CN926" s="5"/>
      <c r="CO926" s="5"/>
      <c r="CP926" s="5"/>
      <c r="CQ926" s="5"/>
      <c r="CR926" s="5"/>
      <c r="CS926" s="5"/>
      <c r="CT926" s="5"/>
      <c r="CU926" s="5"/>
      <c r="CV926" s="5"/>
      <c r="CW926" s="5"/>
      <c r="CX926" s="6"/>
      <c r="CY926" s="6"/>
      <c r="CZ926" s="6"/>
      <c r="DA926" s="6"/>
    </row>
    <row r="927" spans="1:105" x14ac:dyDescent="0.25">
      <c r="A927" s="1"/>
      <c r="B927" s="5"/>
      <c r="C927" s="5"/>
      <c r="D927" s="5"/>
      <c r="E927" s="5"/>
      <c r="F927" s="17"/>
      <c r="G927" s="5"/>
      <c r="H927" s="16"/>
      <c r="I927" s="5"/>
      <c r="J927" s="5"/>
      <c r="K927" s="5"/>
      <c r="L927" s="5"/>
      <c r="M927" s="5"/>
      <c r="N927" s="5"/>
      <c r="O927" s="5"/>
      <c r="P927" s="98"/>
      <c r="Q927" s="98"/>
      <c r="R927" s="98"/>
      <c r="S927" s="98"/>
      <c r="T927" s="98"/>
      <c r="U927" s="98"/>
      <c r="V927" s="98"/>
      <c r="W927" s="98"/>
      <c r="X927" s="98"/>
      <c r="Y927" s="98"/>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J927" s="5"/>
      <c r="CK927" s="5"/>
      <c r="CL927" s="5"/>
      <c r="CM927" s="5"/>
      <c r="CN927" s="5"/>
      <c r="CO927" s="5"/>
      <c r="CP927" s="5"/>
      <c r="CQ927" s="5"/>
      <c r="CR927" s="5"/>
      <c r="CS927" s="5"/>
      <c r="CT927" s="5"/>
      <c r="CU927" s="5"/>
      <c r="CV927" s="5"/>
      <c r="CW927" s="5"/>
      <c r="CX927" s="6"/>
      <c r="CY927" s="6"/>
      <c r="CZ927" s="6"/>
      <c r="DA927" s="6"/>
    </row>
    <row r="928" spans="1:105" x14ac:dyDescent="0.25">
      <c r="A928" s="1"/>
      <c r="B928" s="5"/>
      <c r="C928" s="5"/>
      <c r="D928" s="5"/>
      <c r="E928" s="5"/>
      <c r="F928" s="17"/>
      <c r="G928" s="5"/>
      <c r="H928" s="16"/>
      <c r="I928" s="5"/>
      <c r="J928" s="5"/>
      <c r="K928" s="5"/>
      <c r="L928" s="5"/>
      <c r="M928" s="5"/>
      <c r="N928" s="5"/>
      <c r="O928" s="5"/>
      <c r="P928" s="98"/>
      <c r="Q928" s="98"/>
      <c r="R928" s="98"/>
      <c r="S928" s="98"/>
      <c r="T928" s="98"/>
      <c r="U928" s="98"/>
      <c r="V928" s="98"/>
      <c r="W928" s="98"/>
      <c r="X928" s="98"/>
      <c r="Y928" s="98"/>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J928" s="5"/>
      <c r="CK928" s="5"/>
      <c r="CL928" s="5"/>
      <c r="CM928" s="5"/>
      <c r="CN928" s="5"/>
      <c r="CO928" s="5"/>
      <c r="CP928" s="5"/>
      <c r="CQ928" s="5"/>
      <c r="CR928" s="5"/>
      <c r="CS928" s="5"/>
      <c r="CT928" s="5"/>
      <c r="CU928" s="5"/>
      <c r="CV928" s="5"/>
      <c r="CW928" s="5"/>
      <c r="CX928" s="6"/>
      <c r="CY928" s="6"/>
      <c r="CZ928" s="6"/>
      <c r="DA928" s="6"/>
    </row>
    <row r="929" spans="1:105" x14ac:dyDescent="0.25">
      <c r="A929" s="1"/>
      <c r="B929" s="5"/>
      <c r="C929" s="5"/>
      <c r="D929" s="5"/>
      <c r="E929" s="5"/>
      <c r="F929" s="17"/>
      <c r="G929" s="5"/>
      <c r="H929" s="16"/>
      <c r="I929" s="5"/>
      <c r="J929" s="5"/>
      <c r="K929" s="5"/>
      <c r="L929" s="5"/>
      <c r="M929" s="5"/>
      <c r="N929" s="5"/>
      <c r="O929" s="5"/>
      <c r="P929" s="98"/>
      <c r="Q929" s="98"/>
      <c r="R929" s="98"/>
      <c r="S929" s="98"/>
      <c r="T929" s="98"/>
      <c r="U929" s="98"/>
      <c r="V929" s="98"/>
      <c r="W929" s="98"/>
      <c r="X929" s="98"/>
      <c r="Y929" s="98"/>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J929" s="5"/>
      <c r="CK929" s="5"/>
      <c r="CL929" s="5"/>
      <c r="CM929" s="5"/>
      <c r="CN929" s="5"/>
      <c r="CO929" s="5"/>
      <c r="CP929" s="5"/>
      <c r="CQ929" s="5"/>
      <c r="CR929" s="5"/>
      <c r="CS929" s="5"/>
      <c r="CT929" s="5"/>
      <c r="CU929" s="5"/>
      <c r="CV929" s="5"/>
      <c r="CW929" s="5"/>
      <c r="CX929" s="6"/>
      <c r="CY929" s="6"/>
      <c r="CZ929" s="6"/>
      <c r="DA929" s="6"/>
    </row>
    <row r="930" spans="1:105" x14ac:dyDescent="0.25">
      <c r="A930" s="1"/>
      <c r="B930" s="5"/>
      <c r="C930" s="5"/>
      <c r="D930" s="5"/>
      <c r="E930" s="5"/>
      <c r="F930" s="17"/>
      <c r="G930" s="5"/>
      <c r="H930" s="16"/>
      <c r="I930" s="5"/>
      <c r="J930" s="5"/>
      <c r="K930" s="5"/>
      <c r="L930" s="5"/>
      <c r="M930" s="5"/>
      <c r="N930" s="5"/>
      <c r="O930" s="5"/>
      <c r="P930" s="98"/>
      <c r="Q930" s="98"/>
      <c r="R930" s="98"/>
      <c r="S930" s="98"/>
      <c r="T930" s="98"/>
      <c r="U930" s="98"/>
      <c r="V930" s="98"/>
      <c r="W930" s="98"/>
      <c r="X930" s="98"/>
      <c r="Y930" s="98"/>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J930" s="5"/>
      <c r="CK930" s="5"/>
      <c r="CL930" s="5"/>
      <c r="CM930" s="5"/>
      <c r="CN930" s="5"/>
      <c r="CO930" s="5"/>
      <c r="CP930" s="5"/>
      <c r="CQ930" s="5"/>
      <c r="CR930" s="5"/>
      <c r="CS930" s="5"/>
      <c r="CT930" s="5"/>
      <c r="CU930" s="5"/>
      <c r="CV930" s="5"/>
      <c r="CW930" s="5"/>
      <c r="CX930" s="6"/>
      <c r="CY930" s="6"/>
      <c r="CZ930" s="6"/>
      <c r="DA930" s="6"/>
    </row>
    <row r="931" spans="1:105" x14ac:dyDescent="0.25">
      <c r="A931" s="1"/>
      <c r="B931" s="5"/>
      <c r="C931" s="5"/>
      <c r="D931" s="5"/>
      <c r="E931" s="5"/>
      <c r="F931" s="17"/>
      <c r="G931" s="5"/>
      <c r="H931" s="16"/>
      <c r="I931" s="5"/>
      <c r="J931" s="5"/>
      <c r="K931" s="5"/>
      <c r="L931" s="5"/>
      <c r="M931" s="5"/>
      <c r="N931" s="5"/>
      <c r="O931" s="5"/>
      <c r="P931" s="98"/>
      <c r="Q931" s="98"/>
      <c r="R931" s="98"/>
      <c r="S931" s="98"/>
      <c r="T931" s="98"/>
      <c r="U931" s="98"/>
      <c r="V931" s="98"/>
      <c r="W931" s="98"/>
      <c r="X931" s="98"/>
      <c r="Y931" s="98"/>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5"/>
      <c r="CN931" s="5"/>
      <c r="CO931" s="5"/>
      <c r="CP931" s="5"/>
      <c r="CQ931" s="5"/>
      <c r="CR931" s="5"/>
      <c r="CS931" s="5"/>
      <c r="CT931" s="5"/>
      <c r="CU931" s="5"/>
      <c r="CV931" s="5"/>
      <c r="CW931" s="5"/>
      <c r="CX931" s="6"/>
      <c r="CY931" s="6"/>
      <c r="CZ931" s="6"/>
      <c r="DA931" s="6"/>
    </row>
    <row r="932" spans="1:105" x14ac:dyDescent="0.25">
      <c r="A932" s="1"/>
      <c r="B932" s="5"/>
      <c r="C932" s="5"/>
      <c r="D932" s="5"/>
      <c r="E932" s="5"/>
      <c r="F932" s="17"/>
      <c r="G932" s="5"/>
      <c r="H932" s="16"/>
      <c r="I932" s="5"/>
      <c r="J932" s="5"/>
      <c r="K932" s="5"/>
      <c r="L932" s="5"/>
      <c r="M932" s="5"/>
      <c r="N932" s="5"/>
      <c r="O932" s="5"/>
      <c r="P932" s="98"/>
      <c r="Q932" s="98"/>
      <c r="R932" s="98"/>
      <c r="S932" s="98"/>
      <c r="T932" s="98"/>
      <c r="U932" s="98"/>
      <c r="V932" s="98"/>
      <c r="W932" s="98"/>
      <c r="X932" s="98"/>
      <c r="Y932" s="98"/>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J932" s="5"/>
      <c r="CK932" s="5"/>
      <c r="CL932" s="5"/>
      <c r="CM932" s="5"/>
      <c r="CN932" s="5"/>
      <c r="CO932" s="5"/>
      <c r="CP932" s="5"/>
      <c r="CQ932" s="5"/>
      <c r="CR932" s="5"/>
      <c r="CS932" s="5"/>
      <c r="CT932" s="5"/>
      <c r="CU932" s="5"/>
      <c r="CV932" s="5"/>
      <c r="CW932" s="5"/>
      <c r="CX932" s="6"/>
      <c r="CY932" s="6"/>
      <c r="CZ932" s="6"/>
      <c r="DA932" s="6"/>
    </row>
    <row r="933" spans="1:105" x14ac:dyDescent="0.25">
      <c r="A933" s="1"/>
      <c r="B933" s="5"/>
      <c r="C933" s="5"/>
      <c r="D933" s="5"/>
      <c r="E933" s="5"/>
      <c r="F933" s="17"/>
      <c r="G933" s="5"/>
      <c r="H933" s="16"/>
      <c r="I933" s="5"/>
      <c r="J933" s="5"/>
      <c r="K933" s="5"/>
      <c r="L933" s="5"/>
      <c r="M933" s="5"/>
      <c r="N933" s="5"/>
      <c r="O933" s="5"/>
      <c r="P933" s="98"/>
      <c r="Q933" s="98"/>
      <c r="R933" s="98"/>
      <c r="S933" s="98"/>
      <c r="T933" s="98"/>
      <c r="U933" s="98"/>
      <c r="V933" s="98"/>
      <c r="W933" s="98"/>
      <c r="X933" s="98"/>
      <c r="Y933" s="98"/>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J933" s="5"/>
      <c r="CK933" s="5"/>
      <c r="CL933" s="5"/>
      <c r="CM933" s="5"/>
      <c r="CN933" s="5"/>
      <c r="CO933" s="5"/>
      <c r="CP933" s="5"/>
      <c r="CQ933" s="5"/>
      <c r="CR933" s="5"/>
      <c r="CS933" s="5"/>
      <c r="CT933" s="5"/>
      <c r="CU933" s="5"/>
      <c r="CV933" s="5"/>
      <c r="CW933" s="5"/>
      <c r="CX933" s="6"/>
      <c r="CY933" s="6"/>
      <c r="CZ933" s="6"/>
      <c r="DA933" s="6"/>
    </row>
    <row r="934" spans="1:105" x14ac:dyDescent="0.25">
      <c r="A934" s="1"/>
      <c r="B934" s="5"/>
      <c r="C934" s="5"/>
      <c r="D934" s="5"/>
      <c r="E934" s="5"/>
      <c r="F934" s="17"/>
      <c r="G934" s="5"/>
      <c r="H934" s="16"/>
      <c r="I934" s="5"/>
      <c r="J934" s="5"/>
      <c r="K934" s="5"/>
      <c r="L934" s="5"/>
      <c r="M934" s="5"/>
      <c r="N934" s="5"/>
      <c r="O934" s="5"/>
      <c r="P934" s="98"/>
      <c r="Q934" s="98"/>
      <c r="R934" s="98"/>
      <c r="S934" s="98"/>
      <c r="T934" s="98"/>
      <c r="U934" s="98"/>
      <c r="V934" s="98"/>
      <c r="W934" s="98"/>
      <c r="X934" s="98"/>
      <c r="Y934" s="98"/>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J934" s="5"/>
      <c r="CK934" s="5"/>
      <c r="CL934" s="5"/>
      <c r="CM934" s="5"/>
      <c r="CN934" s="5"/>
      <c r="CO934" s="5"/>
      <c r="CP934" s="5"/>
      <c r="CQ934" s="5"/>
      <c r="CR934" s="5"/>
      <c r="CS934" s="5"/>
      <c r="CT934" s="5"/>
      <c r="CU934" s="5"/>
      <c r="CV934" s="5"/>
      <c r="CW934" s="5"/>
      <c r="CX934" s="6"/>
      <c r="CY934" s="6"/>
      <c r="CZ934" s="6"/>
      <c r="DA934" s="6"/>
    </row>
    <row r="935" spans="1:105" x14ac:dyDescent="0.25">
      <c r="A935" s="1"/>
      <c r="B935" s="5"/>
      <c r="C935" s="5"/>
      <c r="D935" s="5"/>
      <c r="E935" s="5"/>
      <c r="F935" s="17"/>
      <c r="G935" s="5"/>
      <c r="H935" s="16"/>
      <c r="I935" s="5"/>
      <c r="J935" s="5"/>
      <c r="K935" s="5"/>
      <c r="L935" s="5"/>
      <c r="M935" s="5"/>
      <c r="N935" s="5"/>
      <c r="O935" s="5"/>
      <c r="P935" s="98"/>
      <c r="Q935" s="98"/>
      <c r="R935" s="98"/>
      <c r="S935" s="98"/>
      <c r="T935" s="98"/>
      <c r="U935" s="98"/>
      <c r="V935" s="98"/>
      <c r="W935" s="98"/>
      <c r="X935" s="98"/>
      <c r="Y935" s="98"/>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5"/>
      <c r="CD935" s="5"/>
      <c r="CE935" s="5"/>
      <c r="CF935" s="5"/>
      <c r="CG935" s="5"/>
      <c r="CH935" s="5"/>
      <c r="CI935" s="5"/>
      <c r="CJ935" s="5"/>
      <c r="CK935" s="5"/>
      <c r="CL935" s="5"/>
      <c r="CM935" s="5"/>
      <c r="CN935" s="5"/>
      <c r="CO935" s="5"/>
      <c r="CP935" s="5"/>
      <c r="CQ935" s="5"/>
      <c r="CR935" s="5"/>
      <c r="CS935" s="5"/>
      <c r="CT935" s="5"/>
      <c r="CU935" s="5"/>
      <c r="CV935" s="5"/>
      <c r="CW935" s="5"/>
      <c r="CX935" s="6"/>
      <c r="CY935" s="6"/>
      <c r="CZ935" s="6"/>
      <c r="DA935" s="6"/>
    </row>
    <row r="936" spans="1:105" x14ac:dyDescent="0.25">
      <c r="A936" s="1"/>
      <c r="B936" s="5"/>
      <c r="C936" s="5"/>
      <c r="D936" s="5"/>
      <c r="E936" s="5"/>
      <c r="F936" s="17"/>
      <c r="G936" s="5"/>
      <c r="H936" s="16"/>
      <c r="I936" s="5"/>
      <c r="J936" s="5"/>
      <c r="K936" s="5"/>
      <c r="L936" s="5"/>
      <c r="M936" s="5"/>
      <c r="N936" s="5"/>
      <c r="O936" s="5"/>
      <c r="P936" s="98"/>
      <c r="Q936" s="98"/>
      <c r="R936" s="98"/>
      <c r="S936" s="98"/>
      <c r="T936" s="98"/>
      <c r="U936" s="98"/>
      <c r="V936" s="98"/>
      <c r="W936" s="98"/>
      <c r="X936" s="98"/>
      <c r="Y936" s="98"/>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5"/>
      <c r="CL936" s="5"/>
      <c r="CM936" s="5"/>
      <c r="CN936" s="5"/>
      <c r="CO936" s="5"/>
      <c r="CP936" s="5"/>
      <c r="CQ936" s="5"/>
      <c r="CR936" s="5"/>
      <c r="CS936" s="5"/>
      <c r="CT936" s="5"/>
      <c r="CU936" s="5"/>
      <c r="CV936" s="5"/>
      <c r="CW936" s="5"/>
      <c r="CX936" s="6"/>
      <c r="CY936" s="6"/>
      <c r="CZ936" s="6"/>
      <c r="DA936" s="6"/>
    </row>
    <row r="937" spans="1:105" x14ac:dyDescent="0.25">
      <c r="A937" s="1"/>
      <c r="B937" s="5"/>
      <c r="C937" s="5"/>
      <c r="D937" s="5"/>
      <c r="E937" s="5"/>
      <c r="F937" s="17"/>
      <c r="G937" s="5"/>
      <c r="H937" s="16"/>
      <c r="I937" s="5"/>
      <c r="J937" s="5"/>
      <c r="K937" s="5"/>
      <c r="L937" s="5"/>
      <c r="M937" s="5"/>
      <c r="N937" s="5"/>
      <c r="O937" s="5"/>
      <c r="P937" s="98"/>
      <c r="Q937" s="98"/>
      <c r="R937" s="98"/>
      <c r="S937" s="98"/>
      <c r="T937" s="98"/>
      <c r="U937" s="98"/>
      <c r="V937" s="98"/>
      <c r="W937" s="98"/>
      <c r="X937" s="98"/>
      <c r="Y937" s="98"/>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5"/>
      <c r="CK937" s="5"/>
      <c r="CL937" s="5"/>
      <c r="CM937" s="5"/>
      <c r="CN937" s="5"/>
      <c r="CO937" s="5"/>
      <c r="CP937" s="5"/>
      <c r="CQ937" s="5"/>
      <c r="CR937" s="5"/>
      <c r="CS937" s="5"/>
      <c r="CT937" s="5"/>
      <c r="CU937" s="5"/>
      <c r="CV937" s="5"/>
      <c r="CW937" s="5"/>
      <c r="CX937" s="6"/>
      <c r="CY937" s="6"/>
      <c r="CZ937" s="6"/>
      <c r="DA937" s="6"/>
    </row>
    <row r="938" spans="1:105" x14ac:dyDescent="0.25">
      <c r="A938" s="1"/>
      <c r="B938" s="5"/>
      <c r="C938" s="5"/>
      <c r="D938" s="5"/>
      <c r="E938" s="5"/>
      <c r="F938" s="17"/>
      <c r="G938" s="5"/>
      <c r="H938" s="16"/>
      <c r="I938" s="5"/>
      <c r="J938" s="5"/>
      <c r="K938" s="5"/>
      <c r="L938" s="5"/>
      <c r="M938" s="5"/>
      <c r="N938" s="5"/>
      <c r="O938" s="5"/>
      <c r="P938" s="98"/>
      <c r="Q938" s="98"/>
      <c r="R938" s="98"/>
      <c r="S938" s="98"/>
      <c r="T938" s="98"/>
      <c r="U938" s="98"/>
      <c r="V938" s="98"/>
      <c r="W938" s="98"/>
      <c r="X938" s="98"/>
      <c r="Y938" s="98"/>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5"/>
      <c r="CK938" s="5"/>
      <c r="CL938" s="5"/>
      <c r="CM938" s="5"/>
      <c r="CN938" s="5"/>
      <c r="CO938" s="5"/>
      <c r="CP938" s="5"/>
      <c r="CQ938" s="5"/>
      <c r="CR938" s="5"/>
      <c r="CS938" s="5"/>
      <c r="CT938" s="5"/>
      <c r="CU938" s="5"/>
      <c r="CV938" s="5"/>
      <c r="CW938" s="5"/>
      <c r="CX938" s="6"/>
      <c r="CY938" s="6"/>
      <c r="CZ938" s="6"/>
      <c r="DA938" s="6"/>
    </row>
    <row r="939" spans="1:105" x14ac:dyDescent="0.25">
      <c r="A939" s="1"/>
      <c r="B939" s="5"/>
      <c r="C939" s="5"/>
      <c r="D939" s="5"/>
      <c r="E939" s="5"/>
      <c r="F939" s="17"/>
      <c r="G939" s="5"/>
      <c r="H939" s="16"/>
      <c r="I939" s="5"/>
      <c r="J939" s="5"/>
      <c r="K939" s="5"/>
      <c r="L939" s="5"/>
      <c r="M939" s="5"/>
      <c r="N939" s="5"/>
      <c r="O939" s="5"/>
      <c r="P939" s="98"/>
      <c r="Q939" s="98"/>
      <c r="R939" s="98"/>
      <c r="S939" s="98"/>
      <c r="T939" s="98"/>
      <c r="U939" s="98"/>
      <c r="V939" s="98"/>
      <c r="W939" s="98"/>
      <c r="X939" s="98"/>
      <c r="Y939" s="98"/>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5"/>
      <c r="CL939" s="5"/>
      <c r="CM939" s="5"/>
      <c r="CN939" s="5"/>
      <c r="CO939" s="5"/>
      <c r="CP939" s="5"/>
      <c r="CQ939" s="5"/>
      <c r="CR939" s="5"/>
      <c r="CS939" s="5"/>
      <c r="CT939" s="5"/>
      <c r="CU939" s="5"/>
      <c r="CV939" s="5"/>
      <c r="CW939" s="5"/>
      <c r="CX939" s="6"/>
      <c r="CY939" s="6"/>
      <c r="CZ939" s="6"/>
      <c r="DA939" s="6"/>
    </row>
    <row r="940" spans="1:105" x14ac:dyDescent="0.25">
      <c r="A940" s="1"/>
      <c r="B940" s="5"/>
      <c r="C940" s="5"/>
      <c r="D940" s="5"/>
      <c r="E940" s="5"/>
      <c r="F940" s="17"/>
      <c r="G940" s="5"/>
      <c r="H940" s="16"/>
      <c r="I940" s="5"/>
      <c r="J940" s="5"/>
      <c r="K940" s="5"/>
      <c r="L940" s="5"/>
      <c r="M940" s="5"/>
      <c r="N940" s="5"/>
      <c r="O940" s="5"/>
      <c r="P940" s="98"/>
      <c r="Q940" s="98"/>
      <c r="R940" s="98"/>
      <c r="S940" s="98"/>
      <c r="T940" s="98"/>
      <c r="U940" s="98"/>
      <c r="V940" s="98"/>
      <c r="W940" s="98"/>
      <c r="X940" s="98"/>
      <c r="Y940" s="98"/>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5"/>
      <c r="CL940" s="5"/>
      <c r="CM940" s="5"/>
      <c r="CN940" s="5"/>
      <c r="CO940" s="5"/>
      <c r="CP940" s="5"/>
      <c r="CQ940" s="5"/>
      <c r="CR940" s="5"/>
      <c r="CS940" s="5"/>
      <c r="CT940" s="5"/>
      <c r="CU940" s="5"/>
      <c r="CV940" s="5"/>
      <c r="CW940" s="5"/>
      <c r="CX940" s="6"/>
      <c r="CY940" s="6"/>
      <c r="CZ940" s="6"/>
      <c r="DA940" s="6"/>
    </row>
    <row r="941" spans="1:105" x14ac:dyDescent="0.25">
      <c r="A941" s="1"/>
      <c r="B941" s="5"/>
      <c r="C941" s="5"/>
      <c r="D941" s="5"/>
      <c r="E941" s="5"/>
      <c r="F941" s="17"/>
      <c r="G941" s="5"/>
      <c r="H941" s="16"/>
      <c r="I941" s="5"/>
      <c r="J941" s="5"/>
      <c r="K941" s="5"/>
      <c r="L941" s="5"/>
      <c r="M941" s="5"/>
      <c r="N941" s="5"/>
      <c r="O941" s="5"/>
      <c r="P941" s="98"/>
      <c r="Q941" s="98"/>
      <c r="R941" s="98"/>
      <c r="S941" s="98"/>
      <c r="T941" s="98"/>
      <c r="U941" s="98"/>
      <c r="V941" s="98"/>
      <c r="W941" s="98"/>
      <c r="X941" s="98"/>
      <c r="Y941" s="98"/>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5"/>
      <c r="CP941" s="5"/>
      <c r="CQ941" s="5"/>
      <c r="CR941" s="5"/>
      <c r="CS941" s="5"/>
      <c r="CT941" s="5"/>
      <c r="CU941" s="5"/>
      <c r="CV941" s="5"/>
      <c r="CW941" s="5"/>
      <c r="CX941" s="6"/>
      <c r="CY941" s="6"/>
      <c r="CZ941" s="6"/>
      <c r="DA941" s="6"/>
    </row>
    <row r="942" spans="1:105" x14ac:dyDescent="0.25">
      <c r="A942" s="1"/>
      <c r="B942" s="5"/>
      <c r="C942" s="5"/>
      <c r="D942" s="5"/>
      <c r="E942" s="5"/>
      <c r="F942" s="17"/>
      <c r="G942" s="5"/>
      <c r="H942" s="16"/>
      <c r="I942" s="5"/>
      <c r="J942" s="5"/>
      <c r="K942" s="5"/>
      <c r="L942" s="5"/>
      <c r="M942" s="5"/>
      <c r="N942" s="5"/>
      <c r="O942" s="5"/>
      <c r="P942" s="98"/>
      <c r="Q942" s="98"/>
      <c r="R942" s="98"/>
      <c r="S942" s="98"/>
      <c r="T942" s="98"/>
      <c r="U942" s="98"/>
      <c r="V942" s="98"/>
      <c r="W942" s="98"/>
      <c r="X942" s="98"/>
      <c r="Y942" s="98"/>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5"/>
      <c r="CQ942" s="5"/>
      <c r="CR942" s="5"/>
      <c r="CS942" s="5"/>
      <c r="CT942" s="5"/>
      <c r="CU942" s="5"/>
      <c r="CV942" s="5"/>
      <c r="CW942" s="5"/>
      <c r="CX942" s="6"/>
      <c r="CY942" s="6"/>
      <c r="CZ942" s="6"/>
      <c r="DA942" s="6"/>
    </row>
    <row r="943" spans="1:105" x14ac:dyDescent="0.25">
      <c r="A943" s="1"/>
      <c r="B943" s="5"/>
      <c r="C943" s="5"/>
      <c r="D943" s="5"/>
      <c r="E943" s="5"/>
      <c r="F943" s="17"/>
      <c r="G943" s="5"/>
      <c r="H943" s="16"/>
      <c r="I943" s="5"/>
      <c r="J943" s="5"/>
      <c r="K943" s="5"/>
      <c r="L943" s="5"/>
      <c r="M943" s="5"/>
      <c r="N943" s="5"/>
      <c r="O943" s="5"/>
      <c r="P943" s="98"/>
      <c r="Q943" s="98"/>
      <c r="R943" s="98"/>
      <c r="S943" s="98"/>
      <c r="T943" s="98"/>
      <c r="U943" s="98"/>
      <c r="V943" s="98"/>
      <c r="W943" s="98"/>
      <c r="X943" s="98"/>
      <c r="Y943" s="98"/>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5"/>
      <c r="CP943" s="5"/>
      <c r="CQ943" s="5"/>
      <c r="CR943" s="5"/>
      <c r="CS943" s="5"/>
      <c r="CT943" s="5"/>
      <c r="CU943" s="5"/>
      <c r="CV943" s="5"/>
      <c r="CW943" s="5"/>
      <c r="CX943" s="6"/>
      <c r="CY943" s="6"/>
      <c r="CZ943" s="6"/>
      <c r="DA943" s="6"/>
    </row>
    <row r="944" spans="1:105" x14ac:dyDescent="0.25">
      <c r="A944" s="1"/>
      <c r="B944" s="5"/>
      <c r="C944" s="5"/>
      <c r="D944" s="5"/>
      <c r="E944" s="5"/>
      <c r="F944" s="17"/>
      <c r="G944" s="5"/>
      <c r="H944" s="16"/>
      <c r="I944" s="5"/>
      <c r="J944" s="5"/>
      <c r="K944" s="5"/>
      <c r="L944" s="5"/>
      <c r="M944" s="5"/>
      <c r="N944" s="5"/>
      <c r="O944" s="5"/>
      <c r="P944" s="98"/>
      <c r="Q944" s="98"/>
      <c r="R944" s="98"/>
      <c r="S944" s="98"/>
      <c r="T944" s="98"/>
      <c r="U944" s="98"/>
      <c r="V944" s="98"/>
      <c r="W944" s="98"/>
      <c r="X944" s="98"/>
      <c r="Y944" s="98"/>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5"/>
      <c r="CK944" s="5"/>
      <c r="CL944" s="5"/>
      <c r="CM944" s="5"/>
      <c r="CN944" s="5"/>
      <c r="CO944" s="5"/>
      <c r="CP944" s="5"/>
      <c r="CQ944" s="5"/>
      <c r="CR944" s="5"/>
      <c r="CS944" s="5"/>
      <c r="CT944" s="5"/>
      <c r="CU944" s="5"/>
      <c r="CV944" s="5"/>
      <c r="CW944" s="5"/>
      <c r="CX944" s="6"/>
      <c r="CY944" s="6"/>
      <c r="CZ944" s="6"/>
      <c r="DA944" s="6"/>
    </row>
    <row r="945" spans="1:105" x14ac:dyDescent="0.25">
      <c r="A945" s="1"/>
      <c r="B945" s="5"/>
      <c r="C945" s="5"/>
      <c r="D945" s="5"/>
      <c r="E945" s="5"/>
      <c r="F945" s="17"/>
      <c r="G945" s="5"/>
      <c r="H945" s="16"/>
      <c r="I945" s="5"/>
      <c r="J945" s="5"/>
      <c r="K945" s="5"/>
      <c r="L945" s="5"/>
      <c r="M945" s="5"/>
      <c r="N945" s="5"/>
      <c r="O945" s="5"/>
      <c r="P945" s="98"/>
      <c r="Q945" s="98"/>
      <c r="R945" s="98"/>
      <c r="S945" s="98"/>
      <c r="T945" s="98"/>
      <c r="U945" s="98"/>
      <c r="V945" s="98"/>
      <c r="W945" s="98"/>
      <c r="X945" s="98"/>
      <c r="Y945" s="98"/>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J945" s="5"/>
      <c r="CK945" s="5"/>
      <c r="CL945" s="5"/>
      <c r="CM945" s="5"/>
      <c r="CN945" s="5"/>
      <c r="CO945" s="5"/>
      <c r="CP945" s="5"/>
      <c r="CQ945" s="5"/>
      <c r="CR945" s="5"/>
      <c r="CS945" s="5"/>
      <c r="CT945" s="5"/>
      <c r="CU945" s="5"/>
      <c r="CV945" s="5"/>
      <c r="CW945" s="5"/>
      <c r="CX945" s="6"/>
      <c r="CY945" s="6"/>
      <c r="CZ945" s="6"/>
      <c r="DA945" s="6"/>
    </row>
    <row r="946" spans="1:105" x14ac:dyDescent="0.25">
      <c r="A946" s="1"/>
      <c r="B946" s="5"/>
      <c r="C946" s="5"/>
      <c r="D946" s="5"/>
      <c r="E946" s="5"/>
      <c r="F946" s="17"/>
      <c r="G946" s="5"/>
      <c r="H946" s="16"/>
      <c r="I946" s="5"/>
      <c r="J946" s="5"/>
      <c r="K946" s="5"/>
      <c r="L946" s="5"/>
      <c r="M946" s="5"/>
      <c r="N946" s="5"/>
      <c r="O946" s="5"/>
      <c r="P946" s="98"/>
      <c r="Q946" s="98"/>
      <c r="R946" s="98"/>
      <c r="S946" s="98"/>
      <c r="T946" s="98"/>
      <c r="U946" s="98"/>
      <c r="V946" s="98"/>
      <c r="W946" s="98"/>
      <c r="X946" s="98"/>
      <c r="Y946" s="98"/>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J946" s="5"/>
      <c r="CK946" s="5"/>
      <c r="CL946" s="5"/>
      <c r="CM946" s="5"/>
      <c r="CN946" s="5"/>
      <c r="CO946" s="5"/>
      <c r="CP946" s="5"/>
      <c r="CQ946" s="5"/>
      <c r="CR946" s="5"/>
      <c r="CS946" s="5"/>
      <c r="CT946" s="5"/>
      <c r="CU946" s="5"/>
      <c r="CV946" s="5"/>
      <c r="CW946" s="5"/>
      <c r="CX946" s="6"/>
      <c r="CY946" s="6"/>
      <c r="CZ946" s="6"/>
      <c r="DA946" s="6"/>
    </row>
    <row r="947" spans="1:105" x14ac:dyDescent="0.25">
      <c r="A947" s="1"/>
      <c r="B947" s="5"/>
      <c r="C947" s="5"/>
      <c r="D947" s="5"/>
      <c r="E947" s="5"/>
      <c r="F947" s="17"/>
      <c r="G947" s="5"/>
      <c r="H947" s="16"/>
      <c r="I947" s="5"/>
      <c r="J947" s="5"/>
      <c r="K947" s="5"/>
      <c r="L947" s="5"/>
      <c r="M947" s="5"/>
      <c r="N947" s="5"/>
      <c r="O947" s="5"/>
      <c r="P947" s="98"/>
      <c r="Q947" s="98"/>
      <c r="R947" s="98"/>
      <c r="S947" s="98"/>
      <c r="T947" s="98"/>
      <c r="U947" s="98"/>
      <c r="V947" s="98"/>
      <c r="W947" s="98"/>
      <c r="X947" s="98"/>
      <c r="Y947" s="98"/>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J947" s="5"/>
      <c r="CK947" s="5"/>
      <c r="CL947" s="5"/>
      <c r="CM947" s="5"/>
      <c r="CN947" s="5"/>
      <c r="CO947" s="5"/>
      <c r="CP947" s="5"/>
      <c r="CQ947" s="5"/>
      <c r="CR947" s="5"/>
      <c r="CS947" s="5"/>
      <c r="CT947" s="5"/>
      <c r="CU947" s="5"/>
      <c r="CV947" s="5"/>
      <c r="CW947" s="5"/>
      <c r="CX947" s="6"/>
      <c r="CY947" s="6"/>
      <c r="CZ947" s="6"/>
      <c r="DA947" s="6"/>
    </row>
    <row r="948" spans="1:105" x14ac:dyDescent="0.25">
      <c r="A948" s="1"/>
      <c r="B948" s="5"/>
      <c r="C948" s="5"/>
      <c r="D948" s="5"/>
      <c r="E948" s="5"/>
      <c r="F948" s="17"/>
      <c r="G948" s="5"/>
      <c r="H948" s="16"/>
      <c r="I948" s="5"/>
      <c r="J948" s="5"/>
      <c r="K948" s="5"/>
      <c r="L948" s="5"/>
      <c r="M948" s="5"/>
      <c r="N948" s="5"/>
      <c r="O948" s="5"/>
      <c r="P948" s="98"/>
      <c r="Q948" s="98"/>
      <c r="R948" s="98"/>
      <c r="S948" s="98"/>
      <c r="T948" s="98"/>
      <c r="U948" s="98"/>
      <c r="V948" s="98"/>
      <c r="W948" s="98"/>
      <c r="X948" s="98"/>
      <c r="Y948" s="98"/>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5"/>
      <c r="CL948" s="5"/>
      <c r="CM948" s="5"/>
      <c r="CN948" s="5"/>
      <c r="CO948" s="5"/>
      <c r="CP948" s="5"/>
      <c r="CQ948" s="5"/>
      <c r="CR948" s="5"/>
      <c r="CS948" s="5"/>
      <c r="CT948" s="5"/>
      <c r="CU948" s="5"/>
      <c r="CV948" s="5"/>
      <c r="CW948" s="5"/>
      <c r="CX948" s="6"/>
      <c r="CY948" s="6"/>
      <c r="CZ948" s="6"/>
      <c r="DA948" s="6"/>
    </row>
    <row r="949" spans="1:105" x14ac:dyDescent="0.25">
      <c r="A949" s="1"/>
      <c r="B949" s="5"/>
      <c r="C949" s="5"/>
      <c r="D949" s="5"/>
      <c r="E949" s="5"/>
      <c r="F949" s="17"/>
      <c r="G949" s="5"/>
      <c r="H949" s="16"/>
      <c r="I949" s="5"/>
      <c r="J949" s="5"/>
      <c r="K949" s="5"/>
      <c r="L949" s="5"/>
      <c r="M949" s="5"/>
      <c r="N949" s="5"/>
      <c r="O949" s="5"/>
      <c r="P949" s="98"/>
      <c r="Q949" s="98"/>
      <c r="R949" s="98"/>
      <c r="S949" s="98"/>
      <c r="T949" s="98"/>
      <c r="U949" s="98"/>
      <c r="V949" s="98"/>
      <c r="W949" s="98"/>
      <c r="X949" s="98"/>
      <c r="Y949" s="98"/>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5"/>
      <c r="CL949" s="5"/>
      <c r="CM949" s="5"/>
      <c r="CN949" s="5"/>
      <c r="CO949" s="5"/>
      <c r="CP949" s="5"/>
      <c r="CQ949" s="5"/>
      <c r="CR949" s="5"/>
      <c r="CS949" s="5"/>
      <c r="CT949" s="5"/>
      <c r="CU949" s="5"/>
      <c r="CV949" s="5"/>
      <c r="CW949" s="5"/>
      <c r="CX949" s="6"/>
      <c r="CY949" s="6"/>
      <c r="CZ949" s="6"/>
      <c r="DA949" s="6"/>
    </row>
    <row r="950" spans="1:105" x14ac:dyDescent="0.25">
      <c r="A950" s="1"/>
      <c r="B950" s="5"/>
      <c r="C950" s="5"/>
      <c r="D950" s="5"/>
      <c r="E950" s="5"/>
      <c r="F950" s="17"/>
      <c r="G950" s="5"/>
      <c r="H950" s="16"/>
      <c r="I950" s="5"/>
      <c r="J950" s="5"/>
      <c r="K950" s="5"/>
      <c r="L950" s="5"/>
      <c r="M950" s="5"/>
      <c r="N950" s="5"/>
      <c r="O950" s="5"/>
      <c r="P950" s="98"/>
      <c r="Q950" s="98"/>
      <c r="R950" s="98"/>
      <c r="S950" s="98"/>
      <c r="T950" s="98"/>
      <c r="U950" s="98"/>
      <c r="V950" s="98"/>
      <c r="W950" s="98"/>
      <c r="X950" s="98"/>
      <c r="Y950" s="98"/>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5"/>
      <c r="CN950" s="5"/>
      <c r="CO950" s="5"/>
      <c r="CP950" s="5"/>
      <c r="CQ950" s="5"/>
      <c r="CR950" s="5"/>
      <c r="CS950" s="5"/>
      <c r="CT950" s="5"/>
      <c r="CU950" s="5"/>
      <c r="CV950" s="5"/>
      <c r="CW950" s="5"/>
      <c r="CX950" s="6"/>
      <c r="CY950" s="6"/>
      <c r="CZ950" s="6"/>
      <c r="DA950" s="6"/>
    </row>
    <row r="951" spans="1:105" x14ac:dyDescent="0.25">
      <c r="A951" s="1"/>
      <c r="B951" s="5"/>
      <c r="C951" s="5"/>
      <c r="D951" s="5"/>
      <c r="E951" s="5"/>
      <c r="F951" s="17"/>
      <c r="G951" s="5"/>
      <c r="H951" s="16"/>
      <c r="I951" s="5"/>
      <c r="J951" s="5"/>
      <c r="K951" s="5"/>
      <c r="L951" s="5"/>
      <c r="M951" s="5"/>
      <c r="N951" s="5"/>
      <c r="O951" s="5"/>
      <c r="P951" s="98"/>
      <c r="Q951" s="98"/>
      <c r="R951" s="98"/>
      <c r="S951" s="98"/>
      <c r="T951" s="98"/>
      <c r="U951" s="98"/>
      <c r="V951" s="98"/>
      <c r="W951" s="98"/>
      <c r="X951" s="98"/>
      <c r="Y951" s="98"/>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5"/>
      <c r="CL951" s="5"/>
      <c r="CM951" s="5"/>
      <c r="CN951" s="5"/>
      <c r="CO951" s="5"/>
      <c r="CP951" s="5"/>
      <c r="CQ951" s="5"/>
      <c r="CR951" s="5"/>
      <c r="CS951" s="5"/>
      <c r="CT951" s="5"/>
      <c r="CU951" s="5"/>
      <c r="CV951" s="5"/>
      <c r="CW951" s="5"/>
      <c r="CX951" s="6"/>
      <c r="CY951" s="6"/>
      <c r="CZ951" s="6"/>
      <c r="DA951" s="6"/>
    </row>
    <row r="952" spans="1:105" x14ac:dyDescent="0.25">
      <c r="A952" s="1"/>
      <c r="B952" s="5"/>
      <c r="C952" s="5"/>
      <c r="D952" s="5"/>
      <c r="E952" s="5"/>
      <c r="F952" s="17"/>
      <c r="G952" s="5"/>
      <c r="H952" s="16"/>
      <c r="I952" s="5"/>
      <c r="J952" s="5"/>
      <c r="K952" s="5"/>
      <c r="L952" s="5"/>
      <c r="M952" s="5"/>
      <c r="N952" s="5"/>
      <c r="O952" s="5"/>
      <c r="P952" s="98"/>
      <c r="Q952" s="98"/>
      <c r="R952" s="98"/>
      <c r="S952" s="98"/>
      <c r="T952" s="98"/>
      <c r="U952" s="98"/>
      <c r="V952" s="98"/>
      <c r="W952" s="98"/>
      <c r="X952" s="98"/>
      <c r="Y952" s="98"/>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6"/>
      <c r="CY952" s="6"/>
      <c r="CZ952" s="6"/>
      <c r="DA952" s="6"/>
    </row>
    <row r="953" spans="1:105" x14ac:dyDescent="0.25">
      <c r="A953" s="1"/>
      <c r="B953" s="5"/>
      <c r="C953" s="5"/>
      <c r="D953" s="5"/>
      <c r="E953" s="5"/>
      <c r="F953" s="17"/>
      <c r="G953" s="5"/>
      <c r="H953" s="16"/>
      <c r="I953" s="5"/>
      <c r="J953" s="5"/>
      <c r="K953" s="5"/>
      <c r="L953" s="5"/>
      <c r="M953" s="5"/>
      <c r="N953" s="5"/>
      <c r="O953" s="5"/>
      <c r="P953" s="98"/>
      <c r="Q953" s="98"/>
      <c r="R953" s="98"/>
      <c r="S953" s="98"/>
      <c r="T953" s="98"/>
      <c r="U953" s="98"/>
      <c r="V953" s="98"/>
      <c r="W953" s="98"/>
      <c r="X953" s="98"/>
      <c r="Y953" s="98"/>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5"/>
      <c r="CN953" s="5"/>
      <c r="CO953" s="5"/>
      <c r="CP953" s="5"/>
      <c r="CQ953" s="5"/>
      <c r="CR953" s="5"/>
      <c r="CS953" s="5"/>
      <c r="CT953" s="5"/>
      <c r="CU953" s="5"/>
      <c r="CV953" s="5"/>
      <c r="CW953" s="5"/>
      <c r="CX953" s="6"/>
      <c r="CY953" s="6"/>
      <c r="CZ953" s="6"/>
      <c r="DA953" s="6"/>
    </row>
    <row r="954" spans="1:105" x14ac:dyDescent="0.25">
      <c r="A954" s="1"/>
      <c r="B954" s="5"/>
      <c r="C954" s="5"/>
      <c r="D954" s="5"/>
      <c r="E954" s="5"/>
      <c r="F954" s="17"/>
      <c r="G954" s="5"/>
      <c r="H954" s="16"/>
      <c r="I954" s="5"/>
      <c r="J954" s="5"/>
      <c r="K954" s="5"/>
      <c r="L954" s="5"/>
      <c r="M954" s="5"/>
      <c r="N954" s="5"/>
      <c r="O954" s="5"/>
      <c r="P954" s="98"/>
      <c r="Q954" s="98"/>
      <c r="R954" s="98"/>
      <c r="S954" s="98"/>
      <c r="T954" s="98"/>
      <c r="U954" s="98"/>
      <c r="V954" s="98"/>
      <c r="W954" s="98"/>
      <c r="X954" s="98"/>
      <c r="Y954" s="98"/>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5"/>
      <c r="CN954" s="5"/>
      <c r="CO954" s="5"/>
      <c r="CP954" s="5"/>
      <c r="CQ954" s="5"/>
      <c r="CR954" s="5"/>
      <c r="CS954" s="5"/>
      <c r="CT954" s="5"/>
      <c r="CU954" s="5"/>
      <c r="CV954" s="5"/>
      <c r="CW954" s="5"/>
      <c r="CX954" s="6"/>
      <c r="CY954" s="6"/>
      <c r="CZ954" s="6"/>
      <c r="DA954" s="6"/>
    </row>
    <row r="955" spans="1:105" x14ac:dyDescent="0.25">
      <c r="A955" s="1"/>
      <c r="B955" s="5"/>
      <c r="C955" s="5"/>
      <c r="D955" s="5"/>
      <c r="E955" s="5"/>
      <c r="F955" s="17"/>
      <c r="G955" s="5"/>
      <c r="H955" s="16"/>
      <c r="I955" s="5"/>
      <c r="J955" s="5"/>
      <c r="K955" s="5"/>
      <c r="L955" s="5"/>
      <c r="M955" s="5"/>
      <c r="N955" s="5"/>
      <c r="O955" s="5"/>
      <c r="P955" s="98"/>
      <c r="Q955" s="98"/>
      <c r="R955" s="98"/>
      <c r="S955" s="98"/>
      <c r="T955" s="98"/>
      <c r="U955" s="98"/>
      <c r="V955" s="98"/>
      <c r="W955" s="98"/>
      <c r="X955" s="98"/>
      <c r="Y955" s="98"/>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c r="BU955" s="5"/>
      <c r="BV955" s="5"/>
      <c r="BW955" s="5"/>
      <c r="BX955" s="5"/>
      <c r="BY955" s="5"/>
      <c r="BZ955" s="5"/>
      <c r="CA955" s="5"/>
      <c r="CB955" s="5"/>
      <c r="CC955" s="5"/>
      <c r="CD955" s="5"/>
      <c r="CE955" s="5"/>
      <c r="CF955" s="5"/>
      <c r="CG955" s="5"/>
      <c r="CH955" s="5"/>
      <c r="CI955" s="5"/>
      <c r="CJ955" s="5"/>
      <c r="CK955" s="5"/>
      <c r="CL955" s="5"/>
      <c r="CM955" s="5"/>
      <c r="CN955" s="5"/>
      <c r="CO955" s="5"/>
      <c r="CP955" s="5"/>
      <c r="CQ955" s="5"/>
      <c r="CR955" s="5"/>
      <c r="CS955" s="5"/>
      <c r="CT955" s="5"/>
      <c r="CU955" s="5"/>
      <c r="CV955" s="5"/>
      <c r="CW955" s="5"/>
      <c r="CX955" s="6"/>
      <c r="CY955" s="6"/>
      <c r="CZ955" s="6"/>
      <c r="DA955" s="6"/>
    </row>
    <row r="956" spans="1:105" x14ac:dyDescent="0.25">
      <c r="A956" s="1"/>
      <c r="B956" s="5"/>
      <c r="C956" s="5"/>
      <c r="D956" s="5"/>
      <c r="E956" s="5"/>
      <c r="F956" s="17"/>
      <c r="G956" s="5"/>
      <c r="H956" s="16"/>
      <c r="I956" s="5"/>
      <c r="J956" s="5"/>
      <c r="K956" s="5"/>
      <c r="L956" s="5"/>
      <c r="M956" s="5"/>
      <c r="N956" s="5"/>
      <c r="O956" s="5"/>
      <c r="P956" s="98"/>
      <c r="Q956" s="98"/>
      <c r="R956" s="98"/>
      <c r="S956" s="98"/>
      <c r="T956" s="98"/>
      <c r="U956" s="98"/>
      <c r="V956" s="98"/>
      <c r="W956" s="98"/>
      <c r="X956" s="98"/>
      <c r="Y956" s="98"/>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c r="BS956" s="5"/>
      <c r="BT956" s="5"/>
      <c r="BU956" s="5"/>
      <c r="BV956" s="5"/>
      <c r="BW956" s="5"/>
      <c r="BX956" s="5"/>
      <c r="BY956" s="5"/>
      <c r="BZ956" s="5"/>
      <c r="CA956" s="5"/>
      <c r="CB956" s="5"/>
      <c r="CC956" s="5"/>
      <c r="CD956" s="5"/>
      <c r="CE956" s="5"/>
      <c r="CF956" s="5"/>
      <c r="CG956" s="5"/>
      <c r="CH956" s="5"/>
      <c r="CI956" s="5"/>
      <c r="CJ956" s="5"/>
      <c r="CK956" s="5"/>
      <c r="CL956" s="5"/>
      <c r="CM956" s="5"/>
      <c r="CN956" s="5"/>
      <c r="CO956" s="5"/>
      <c r="CP956" s="5"/>
      <c r="CQ956" s="5"/>
      <c r="CR956" s="5"/>
      <c r="CS956" s="5"/>
      <c r="CT956" s="5"/>
      <c r="CU956" s="5"/>
      <c r="CV956" s="5"/>
      <c r="CW956" s="5"/>
      <c r="CX956" s="6"/>
      <c r="CY956" s="6"/>
      <c r="CZ956" s="6"/>
      <c r="DA956" s="6"/>
    </row>
    <row r="957" spans="1:105" x14ac:dyDescent="0.25">
      <c r="A957" s="1"/>
      <c r="B957" s="5"/>
      <c r="C957" s="5"/>
      <c r="D957" s="5"/>
      <c r="E957" s="5"/>
      <c r="F957" s="17"/>
      <c r="G957" s="5"/>
      <c r="H957" s="16"/>
      <c r="I957" s="5"/>
      <c r="J957" s="5"/>
      <c r="K957" s="5"/>
      <c r="L957" s="5"/>
      <c r="M957" s="5"/>
      <c r="N957" s="5"/>
      <c r="O957" s="5"/>
      <c r="P957" s="98"/>
      <c r="Q957" s="98"/>
      <c r="R957" s="98"/>
      <c r="S957" s="98"/>
      <c r="T957" s="98"/>
      <c r="U957" s="98"/>
      <c r="V957" s="98"/>
      <c r="W957" s="98"/>
      <c r="X957" s="98"/>
      <c r="Y957" s="98"/>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5"/>
      <c r="CD957" s="5"/>
      <c r="CE957" s="5"/>
      <c r="CF957" s="5"/>
      <c r="CG957" s="5"/>
      <c r="CH957" s="5"/>
      <c r="CI957" s="5"/>
      <c r="CJ957" s="5"/>
      <c r="CK957" s="5"/>
      <c r="CL957" s="5"/>
      <c r="CM957" s="5"/>
      <c r="CN957" s="5"/>
      <c r="CO957" s="5"/>
      <c r="CP957" s="5"/>
      <c r="CQ957" s="5"/>
      <c r="CR957" s="5"/>
      <c r="CS957" s="5"/>
      <c r="CT957" s="5"/>
      <c r="CU957" s="5"/>
      <c r="CV957" s="5"/>
      <c r="CW957" s="5"/>
      <c r="CX957" s="6"/>
      <c r="CY957" s="6"/>
      <c r="CZ957" s="6"/>
      <c r="DA957" s="6"/>
    </row>
    <row r="958" spans="1:105" x14ac:dyDescent="0.25">
      <c r="A958" s="1"/>
      <c r="B958" s="5"/>
      <c r="C958" s="5"/>
      <c r="D958" s="5"/>
      <c r="E958" s="5"/>
      <c r="F958" s="17"/>
      <c r="G958" s="5"/>
      <c r="H958" s="16"/>
      <c r="I958" s="5"/>
      <c r="J958" s="5"/>
      <c r="K958" s="5"/>
      <c r="L958" s="5"/>
      <c r="M958" s="5"/>
      <c r="N958" s="5"/>
      <c r="O958" s="5"/>
      <c r="P958" s="98"/>
      <c r="Q958" s="98"/>
      <c r="R958" s="98"/>
      <c r="S958" s="98"/>
      <c r="T958" s="98"/>
      <c r="U958" s="98"/>
      <c r="V958" s="98"/>
      <c r="W958" s="98"/>
      <c r="X958" s="98"/>
      <c r="Y958" s="98"/>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c r="BS958" s="5"/>
      <c r="BT958" s="5"/>
      <c r="BU958" s="5"/>
      <c r="BV958" s="5"/>
      <c r="BW958" s="5"/>
      <c r="BX958" s="5"/>
      <c r="BY958" s="5"/>
      <c r="BZ958" s="5"/>
      <c r="CA958" s="5"/>
      <c r="CB958" s="5"/>
      <c r="CC958" s="5"/>
      <c r="CD958" s="5"/>
      <c r="CE958" s="5"/>
      <c r="CF958" s="5"/>
      <c r="CG958" s="5"/>
      <c r="CH958" s="5"/>
      <c r="CI958" s="5"/>
      <c r="CJ958" s="5"/>
      <c r="CK958" s="5"/>
      <c r="CL958" s="5"/>
      <c r="CM958" s="5"/>
      <c r="CN958" s="5"/>
      <c r="CO958" s="5"/>
      <c r="CP958" s="5"/>
      <c r="CQ958" s="5"/>
      <c r="CR958" s="5"/>
      <c r="CS958" s="5"/>
      <c r="CT958" s="5"/>
      <c r="CU958" s="5"/>
      <c r="CV958" s="5"/>
      <c r="CW958" s="5"/>
      <c r="CX958" s="6"/>
      <c r="CY958" s="6"/>
      <c r="CZ958" s="6"/>
      <c r="DA958" s="6"/>
    </row>
    <row r="959" spans="1:105" x14ac:dyDescent="0.25">
      <c r="A959" s="1"/>
      <c r="B959" s="5"/>
      <c r="C959" s="5"/>
      <c r="D959" s="5"/>
      <c r="E959" s="5"/>
      <c r="F959" s="17"/>
      <c r="G959" s="5"/>
      <c r="H959" s="16"/>
      <c r="I959" s="5"/>
      <c r="J959" s="5"/>
      <c r="K959" s="5"/>
      <c r="L959" s="5"/>
      <c r="M959" s="5"/>
      <c r="N959" s="5"/>
      <c r="O959" s="5"/>
      <c r="P959" s="98"/>
      <c r="Q959" s="98"/>
      <c r="R959" s="98"/>
      <c r="S959" s="98"/>
      <c r="T959" s="98"/>
      <c r="U959" s="98"/>
      <c r="V959" s="98"/>
      <c r="W959" s="98"/>
      <c r="X959" s="98"/>
      <c r="Y959" s="98"/>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c r="BS959" s="5"/>
      <c r="BT959" s="5"/>
      <c r="BU959" s="5"/>
      <c r="BV959" s="5"/>
      <c r="BW959" s="5"/>
      <c r="BX959" s="5"/>
      <c r="BY959" s="5"/>
      <c r="BZ959" s="5"/>
      <c r="CA959" s="5"/>
      <c r="CB959" s="5"/>
      <c r="CC959" s="5"/>
      <c r="CD959" s="5"/>
      <c r="CE959" s="5"/>
      <c r="CF959" s="5"/>
      <c r="CG959" s="5"/>
      <c r="CH959" s="5"/>
      <c r="CI959" s="5"/>
      <c r="CJ959" s="5"/>
      <c r="CK959" s="5"/>
      <c r="CL959" s="5"/>
      <c r="CM959" s="5"/>
      <c r="CN959" s="5"/>
      <c r="CO959" s="5"/>
      <c r="CP959" s="5"/>
      <c r="CQ959" s="5"/>
      <c r="CR959" s="5"/>
      <c r="CS959" s="5"/>
      <c r="CT959" s="5"/>
      <c r="CU959" s="5"/>
      <c r="CV959" s="5"/>
      <c r="CW959" s="5"/>
      <c r="CX959" s="6"/>
      <c r="CY959" s="6"/>
      <c r="CZ959" s="6"/>
      <c r="DA959" s="6"/>
    </row>
    <row r="960" spans="1:105" x14ac:dyDescent="0.25">
      <c r="A960" s="1"/>
      <c r="B960" s="5"/>
      <c r="C960" s="5"/>
      <c r="D960" s="5"/>
      <c r="E960" s="5"/>
      <c r="F960" s="17"/>
      <c r="G960" s="5"/>
      <c r="H960" s="16"/>
      <c r="I960" s="5"/>
      <c r="J960" s="5"/>
      <c r="K960" s="5"/>
      <c r="L960" s="5"/>
      <c r="M960" s="5"/>
      <c r="N960" s="5"/>
      <c r="O960" s="5"/>
      <c r="P960" s="98"/>
      <c r="Q960" s="98"/>
      <c r="R960" s="98"/>
      <c r="S960" s="98"/>
      <c r="T960" s="98"/>
      <c r="U960" s="98"/>
      <c r="V960" s="98"/>
      <c r="W960" s="98"/>
      <c r="X960" s="98"/>
      <c r="Y960" s="98"/>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5"/>
      <c r="CD960" s="5"/>
      <c r="CE960" s="5"/>
      <c r="CF960" s="5"/>
      <c r="CG960" s="5"/>
      <c r="CH960" s="5"/>
      <c r="CI960" s="5"/>
      <c r="CJ960" s="5"/>
      <c r="CK960" s="5"/>
      <c r="CL960" s="5"/>
      <c r="CM960" s="5"/>
      <c r="CN960" s="5"/>
      <c r="CO960" s="5"/>
      <c r="CP960" s="5"/>
      <c r="CQ960" s="5"/>
      <c r="CR960" s="5"/>
      <c r="CS960" s="5"/>
      <c r="CT960" s="5"/>
      <c r="CU960" s="5"/>
      <c r="CV960" s="5"/>
      <c r="CW960" s="5"/>
      <c r="CX960" s="6"/>
      <c r="CY960" s="6"/>
      <c r="CZ960" s="6"/>
      <c r="DA960" s="6"/>
    </row>
    <row r="961" spans="1:105" x14ac:dyDescent="0.25">
      <c r="A961" s="1"/>
      <c r="B961" s="5"/>
      <c r="C961" s="5"/>
      <c r="D961" s="5"/>
      <c r="E961" s="5"/>
      <c r="F961" s="17"/>
      <c r="G961" s="5"/>
      <c r="H961" s="16"/>
      <c r="I961" s="5"/>
      <c r="J961" s="5"/>
      <c r="K961" s="5"/>
      <c r="L961" s="5"/>
      <c r="M961" s="5"/>
      <c r="N961" s="5"/>
      <c r="O961" s="5"/>
      <c r="P961" s="98"/>
      <c r="Q961" s="98"/>
      <c r="R961" s="98"/>
      <c r="S961" s="98"/>
      <c r="T961" s="98"/>
      <c r="U961" s="98"/>
      <c r="V961" s="98"/>
      <c r="W961" s="98"/>
      <c r="X961" s="98"/>
      <c r="Y961" s="98"/>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5"/>
      <c r="CD961" s="5"/>
      <c r="CE961" s="5"/>
      <c r="CF961" s="5"/>
      <c r="CG961" s="5"/>
      <c r="CH961" s="5"/>
      <c r="CI961" s="5"/>
      <c r="CJ961" s="5"/>
      <c r="CK961" s="5"/>
      <c r="CL961" s="5"/>
      <c r="CM961" s="5"/>
      <c r="CN961" s="5"/>
      <c r="CO961" s="5"/>
      <c r="CP961" s="5"/>
      <c r="CQ961" s="5"/>
      <c r="CR961" s="5"/>
      <c r="CS961" s="5"/>
      <c r="CT961" s="5"/>
      <c r="CU961" s="5"/>
      <c r="CV961" s="5"/>
      <c r="CW961" s="5"/>
      <c r="CX961" s="6"/>
      <c r="CY961" s="6"/>
      <c r="CZ961" s="6"/>
      <c r="DA961" s="6"/>
    </row>
    <row r="962" spans="1:105" x14ac:dyDescent="0.25">
      <c r="A962" s="1"/>
      <c r="B962" s="5"/>
      <c r="C962" s="5"/>
      <c r="D962" s="5"/>
      <c r="E962" s="5"/>
      <c r="F962" s="17"/>
      <c r="G962" s="5"/>
      <c r="H962" s="16"/>
      <c r="I962" s="5"/>
      <c r="J962" s="5"/>
      <c r="K962" s="5"/>
      <c r="L962" s="5"/>
      <c r="M962" s="5"/>
      <c r="N962" s="5"/>
      <c r="O962" s="5"/>
      <c r="P962" s="98"/>
      <c r="Q962" s="98"/>
      <c r="R962" s="98"/>
      <c r="S962" s="98"/>
      <c r="T962" s="98"/>
      <c r="U962" s="98"/>
      <c r="V962" s="98"/>
      <c r="W962" s="98"/>
      <c r="X962" s="98"/>
      <c r="Y962" s="98"/>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c r="BU962" s="5"/>
      <c r="BV962" s="5"/>
      <c r="BW962" s="5"/>
      <c r="BX962" s="5"/>
      <c r="BY962" s="5"/>
      <c r="BZ962" s="5"/>
      <c r="CA962" s="5"/>
      <c r="CB962" s="5"/>
      <c r="CC962" s="5"/>
      <c r="CD962" s="5"/>
      <c r="CE962" s="5"/>
      <c r="CF962" s="5"/>
      <c r="CG962" s="5"/>
      <c r="CH962" s="5"/>
      <c r="CI962" s="5"/>
      <c r="CJ962" s="5"/>
      <c r="CK962" s="5"/>
      <c r="CL962" s="5"/>
      <c r="CM962" s="5"/>
      <c r="CN962" s="5"/>
      <c r="CO962" s="5"/>
      <c r="CP962" s="5"/>
      <c r="CQ962" s="5"/>
      <c r="CR962" s="5"/>
      <c r="CS962" s="5"/>
      <c r="CT962" s="5"/>
      <c r="CU962" s="5"/>
      <c r="CV962" s="5"/>
      <c r="CW962" s="5"/>
      <c r="CX962" s="6"/>
      <c r="CY962" s="6"/>
      <c r="CZ962" s="6"/>
      <c r="DA962" s="6"/>
    </row>
    <row r="963" spans="1:105" x14ac:dyDescent="0.25">
      <c r="A963" s="1"/>
      <c r="B963" s="5"/>
      <c r="C963" s="5"/>
      <c r="D963" s="5"/>
      <c r="E963" s="5"/>
      <c r="F963" s="17"/>
      <c r="G963" s="5"/>
      <c r="H963" s="16"/>
      <c r="I963" s="5"/>
      <c r="J963" s="5"/>
      <c r="K963" s="5"/>
      <c r="L963" s="5"/>
      <c r="M963" s="5"/>
      <c r="N963" s="5"/>
      <c r="O963" s="5"/>
      <c r="P963" s="98"/>
      <c r="Q963" s="98"/>
      <c r="R963" s="98"/>
      <c r="S963" s="98"/>
      <c r="T963" s="98"/>
      <c r="U963" s="98"/>
      <c r="V963" s="98"/>
      <c r="W963" s="98"/>
      <c r="X963" s="98"/>
      <c r="Y963" s="98"/>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5"/>
      <c r="BV963" s="5"/>
      <c r="BW963" s="5"/>
      <c r="BX963" s="5"/>
      <c r="BY963" s="5"/>
      <c r="BZ963" s="5"/>
      <c r="CA963" s="5"/>
      <c r="CB963" s="5"/>
      <c r="CC963" s="5"/>
      <c r="CD963" s="5"/>
      <c r="CE963" s="5"/>
      <c r="CF963" s="5"/>
      <c r="CG963" s="5"/>
      <c r="CH963" s="5"/>
      <c r="CI963" s="5"/>
      <c r="CJ963" s="5"/>
      <c r="CK963" s="5"/>
      <c r="CL963" s="5"/>
      <c r="CM963" s="5"/>
      <c r="CN963" s="5"/>
      <c r="CO963" s="5"/>
      <c r="CP963" s="5"/>
      <c r="CQ963" s="5"/>
      <c r="CR963" s="5"/>
      <c r="CS963" s="5"/>
      <c r="CT963" s="5"/>
      <c r="CU963" s="5"/>
      <c r="CV963" s="5"/>
      <c r="CW963" s="5"/>
      <c r="CX963" s="6"/>
      <c r="CY963" s="6"/>
      <c r="CZ963" s="6"/>
      <c r="DA963" s="6"/>
    </row>
    <row r="964" spans="1:105" x14ac:dyDescent="0.25">
      <c r="A964" s="1"/>
      <c r="B964" s="5"/>
      <c r="C964" s="5"/>
      <c r="D964" s="5"/>
      <c r="E964" s="5"/>
      <c r="F964" s="17"/>
      <c r="G964" s="5"/>
      <c r="H964" s="16"/>
      <c r="I964" s="5"/>
      <c r="J964" s="5"/>
      <c r="K964" s="5"/>
      <c r="L964" s="5"/>
      <c r="M964" s="5"/>
      <c r="N964" s="5"/>
      <c r="O964" s="5"/>
      <c r="P964" s="98"/>
      <c r="Q964" s="98"/>
      <c r="R964" s="98"/>
      <c r="S964" s="98"/>
      <c r="T964" s="98"/>
      <c r="U964" s="98"/>
      <c r="V964" s="98"/>
      <c r="W964" s="98"/>
      <c r="X964" s="98"/>
      <c r="Y964" s="98"/>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5"/>
      <c r="BV964" s="5"/>
      <c r="BW964" s="5"/>
      <c r="BX964" s="5"/>
      <c r="BY964" s="5"/>
      <c r="BZ964" s="5"/>
      <c r="CA964" s="5"/>
      <c r="CB964" s="5"/>
      <c r="CC964" s="5"/>
      <c r="CD964" s="5"/>
      <c r="CE964" s="5"/>
      <c r="CF964" s="5"/>
      <c r="CG964" s="5"/>
      <c r="CH964" s="5"/>
      <c r="CI964" s="5"/>
      <c r="CJ964" s="5"/>
      <c r="CK964" s="5"/>
      <c r="CL964" s="5"/>
      <c r="CM964" s="5"/>
      <c r="CN964" s="5"/>
      <c r="CO964" s="5"/>
      <c r="CP964" s="5"/>
      <c r="CQ964" s="5"/>
      <c r="CR964" s="5"/>
      <c r="CS964" s="5"/>
      <c r="CT964" s="5"/>
      <c r="CU964" s="5"/>
      <c r="CV964" s="5"/>
      <c r="CW964" s="5"/>
      <c r="CX964" s="6"/>
      <c r="CY964" s="6"/>
      <c r="CZ964" s="6"/>
      <c r="DA964" s="6"/>
    </row>
    <row r="965" spans="1:105" x14ac:dyDescent="0.25">
      <c r="A965" s="1"/>
      <c r="B965" s="5"/>
      <c r="C965" s="5"/>
      <c r="D965" s="5"/>
      <c r="E965" s="5"/>
      <c r="F965" s="17"/>
      <c r="G965" s="5"/>
      <c r="H965" s="16"/>
      <c r="I965" s="5"/>
      <c r="J965" s="5"/>
      <c r="K965" s="5"/>
      <c r="L965" s="5"/>
      <c r="M965" s="5"/>
      <c r="N965" s="5"/>
      <c r="O965" s="5"/>
      <c r="P965" s="98"/>
      <c r="Q965" s="98"/>
      <c r="R965" s="98"/>
      <c r="S965" s="98"/>
      <c r="T965" s="98"/>
      <c r="U965" s="98"/>
      <c r="V965" s="98"/>
      <c r="W965" s="98"/>
      <c r="X965" s="98"/>
      <c r="Y965" s="98"/>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c r="CI965" s="5"/>
      <c r="CJ965" s="5"/>
      <c r="CK965" s="5"/>
      <c r="CL965" s="5"/>
      <c r="CM965" s="5"/>
      <c r="CN965" s="5"/>
      <c r="CO965" s="5"/>
      <c r="CP965" s="5"/>
      <c r="CQ965" s="5"/>
      <c r="CR965" s="5"/>
      <c r="CS965" s="5"/>
      <c r="CT965" s="5"/>
      <c r="CU965" s="5"/>
      <c r="CV965" s="5"/>
      <c r="CW965" s="5"/>
      <c r="CX965" s="6"/>
      <c r="CY965" s="6"/>
      <c r="CZ965" s="6"/>
      <c r="DA965" s="6"/>
    </row>
    <row r="966" spans="1:105" x14ac:dyDescent="0.25">
      <c r="A966" s="1"/>
      <c r="B966" s="5"/>
      <c r="C966" s="5"/>
      <c r="D966" s="5"/>
      <c r="E966" s="5"/>
      <c r="F966" s="17"/>
      <c r="G966" s="5"/>
      <c r="H966" s="16"/>
      <c r="I966" s="5"/>
      <c r="J966" s="5"/>
      <c r="K966" s="5"/>
      <c r="L966" s="5"/>
      <c r="M966" s="5"/>
      <c r="N966" s="5"/>
      <c r="O966" s="5"/>
      <c r="P966" s="98"/>
      <c r="Q966" s="98"/>
      <c r="R966" s="98"/>
      <c r="S966" s="98"/>
      <c r="T966" s="98"/>
      <c r="U966" s="98"/>
      <c r="V966" s="98"/>
      <c r="W966" s="98"/>
      <c r="X966" s="98"/>
      <c r="Y966" s="98"/>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5"/>
      <c r="CD966" s="5"/>
      <c r="CE966" s="5"/>
      <c r="CF966" s="5"/>
      <c r="CG966" s="5"/>
      <c r="CH966" s="5"/>
      <c r="CI966" s="5"/>
      <c r="CJ966" s="5"/>
      <c r="CK966" s="5"/>
      <c r="CL966" s="5"/>
      <c r="CM966" s="5"/>
      <c r="CN966" s="5"/>
      <c r="CO966" s="5"/>
      <c r="CP966" s="5"/>
      <c r="CQ966" s="5"/>
      <c r="CR966" s="5"/>
      <c r="CS966" s="5"/>
      <c r="CT966" s="5"/>
      <c r="CU966" s="5"/>
      <c r="CV966" s="5"/>
      <c r="CW966" s="5"/>
      <c r="CX966" s="6"/>
      <c r="CY966" s="6"/>
      <c r="CZ966" s="6"/>
      <c r="DA966" s="6"/>
    </row>
    <row r="967" spans="1:105" x14ac:dyDescent="0.25">
      <c r="A967" s="1"/>
      <c r="B967" s="5"/>
      <c r="C967" s="5"/>
      <c r="D967" s="5"/>
      <c r="E967" s="5"/>
      <c r="F967" s="17"/>
      <c r="G967" s="5"/>
      <c r="H967" s="16"/>
      <c r="I967" s="5"/>
      <c r="J967" s="5"/>
      <c r="K967" s="5"/>
      <c r="L967" s="5"/>
      <c r="M967" s="5"/>
      <c r="N967" s="5"/>
      <c r="O967" s="5"/>
      <c r="P967" s="98"/>
      <c r="Q967" s="98"/>
      <c r="R967" s="98"/>
      <c r="S967" s="98"/>
      <c r="T967" s="98"/>
      <c r="U967" s="98"/>
      <c r="V967" s="98"/>
      <c r="W967" s="98"/>
      <c r="X967" s="98"/>
      <c r="Y967" s="98"/>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c r="CA967" s="5"/>
      <c r="CB967" s="5"/>
      <c r="CC967" s="5"/>
      <c r="CD967" s="5"/>
      <c r="CE967" s="5"/>
      <c r="CF967" s="5"/>
      <c r="CG967" s="5"/>
      <c r="CH967" s="5"/>
      <c r="CI967" s="5"/>
      <c r="CJ967" s="5"/>
      <c r="CK967" s="5"/>
      <c r="CL967" s="5"/>
      <c r="CM967" s="5"/>
      <c r="CN967" s="5"/>
      <c r="CO967" s="5"/>
      <c r="CP967" s="5"/>
      <c r="CQ967" s="5"/>
      <c r="CR967" s="5"/>
      <c r="CS967" s="5"/>
      <c r="CT967" s="5"/>
      <c r="CU967" s="5"/>
      <c r="CV967" s="5"/>
      <c r="CW967" s="5"/>
      <c r="CX967" s="6"/>
      <c r="CY967" s="6"/>
      <c r="CZ967" s="6"/>
      <c r="DA967" s="6"/>
    </row>
    <row r="968" spans="1:105" x14ac:dyDescent="0.25">
      <c r="A968" s="1"/>
      <c r="B968" s="5"/>
      <c r="C968" s="5"/>
      <c r="D968" s="5"/>
      <c r="E968" s="5"/>
      <c r="F968" s="17"/>
      <c r="G968" s="5"/>
      <c r="H968" s="16"/>
      <c r="I968" s="5"/>
      <c r="J968" s="5"/>
      <c r="K968" s="5"/>
      <c r="L968" s="5"/>
      <c r="M968" s="5"/>
      <c r="N968" s="5"/>
      <c r="O968" s="5"/>
      <c r="P968" s="98"/>
      <c r="Q968" s="98"/>
      <c r="R968" s="98"/>
      <c r="S968" s="98"/>
      <c r="T968" s="98"/>
      <c r="U968" s="98"/>
      <c r="V968" s="98"/>
      <c r="W968" s="98"/>
      <c r="X968" s="98"/>
      <c r="Y968" s="98"/>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5"/>
      <c r="CB968" s="5"/>
      <c r="CC968" s="5"/>
      <c r="CD968" s="5"/>
      <c r="CE968" s="5"/>
      <c r="CF968" s="5"/>
      <c r="CG968" s="5"/>
      <c r="CH968" s="5"/>
      <c r="CI968" s="5"/>
      <c r="CJ968" s="5"/>
      <c r="CK968" s="5"/>
      <c r="CL968" s="5"/>
      <c r="CM968" s="5"/>
      <c r="CN968" s="5"/>
      <c r="CO968" s="5"/>
      <c r="CP968" s="5"/>
      <c r="CQ968" s="5"/>
      <c r="CR968" s="5"/>
      <c r="CS968" s="5"/>
      <c r="CT968" s="5"/>
      <c r="CU968" s="5"/>
      <c r="CV968" s="5"/>
      <c r="CW968" s="5"/>
      <c r="CX968" s="6"/>
      <c r="CY968" s="6"/>
      <c r="CZ968" s="6"/>
      <c r="DA968" s="6"/>
    </row>
    <row r="969" spans="1:105" x14ac:dyDescent="0.25">
      <c r="A969" s="1"/>
      <c r="B969" s="5"/>
      <c r="C969" s="5"/>
      <c r="D969" s="5"/>
      <c r="E969" s="5"/>
      <c r="F969" s="17"/>
      <c r="G969" s="5"/>
      <c r="H969" s="16"/>
      <c r="I969" s="5"/>
      <c r="J969" s="5"/>
      <c r="K969" s="5"/>
      <c r="L969" s="5"/>
      <c r="M969" s="5"/>
      <c r="N969" s="5"/>
      <c r="O969" s="5"/>
      <c r="P969" s="98"/>
      <c r="Q969" s="98"/>
      <c r="R969" s="98"/>
      <c r="S969" s="98"/>
      <c r="T969" s="98"/>
      <c r="U969" s="98"/>
      <c r="V969" s="98"/>
      <c r="W969" s="98"/>
      <c r="X969" s="98"/>
      <c r="Y969" s="98"/>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6"/>
      <c r="CY969" s="6"/>
      <c r="CZ969" s="6"/>
      <c r="DA969" s="6"/>
    </row>
    <row r="970" spans="1:105" x14ac:dyDescent="0.25">
      <c r="A970" s="1"/>
      <c r="B970" s="5"/>
      <c r="C970" s="5"/>
      <c r="D970" s="5"/>
      <c r="E970" s="5"/>
      <c r="F970" s="17"/>
      <c r="G970" s="5"/>
      <c r="H970" s="16"/>
      <c r="I970" s="5"/>
      <c r="J970" s="5"/>
      <c r="K970" s="5"/>
      <c r="L970" s="5"/>
      <c r="M970" s="5"/>
      <c r="N970" s="5"/>
      <c r="O970" s="5"/>
      <c r="P970" s="98"/>
      <c r="Q970" s="98"/>
      <c r="R970" s="98"/>
      <c r="S970" s="98"/>
      <c r="T970" s="98"/>
      <c r="U970" s="98"/>
      <c r="V970" s="98"/>
      <c r="W970" s="98"/>
      <c r="X970" s="98"/>
      <c r="Y970" s="98"/>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6"/>
      <c r="CY970" s="6"/>
      <c r="CZ970" s="6"/>
      <c r="DA970" s="6"/>
    </row>
    <row r="971" spans="1:105" x14ac:dyDescent="0.25">
      <c r="A971" s="1"/>
      <c r="B971" s="5"/>
      <c r="C971" s="5"/>
      <c r="D971" s="5"/>
      <c r="E971" s="5"/>
      <c r="F971" s="17"/>
      <c r="G971" s="5"/>
      <c r="H971" s="16"/>
      <c r="I971" s="5"/>
      <c r="J971" s="5"/>
      <c r="K971" s="5"/>
      <c r="L971" s="5"/>
      <c r="M971" s="5"/>
      <c r="N971" s="5"/>
      <c r="O971" s="5"/>
      <c r="P971" s="98"/>
      <c r="Q971" s="98"/>
      <c r="R971" s="98"/>
      <c r="S971" s="98"/>
      <c r="T971" s="98"/>
      <c r="U971" s="98"/>
      <c r="V971" s="98"/>
      <c r="W971" s="98"/>
      <c r="X971" s="98"/>
      <c r="Y971" s="98"/>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6"/>
      <c r="CY971" s="6"/>
      <c r="CZ971" s="6"/>
      <c r="DA971" s="6"/>
    </row>
    <row r="972" spans="1:105" x14ac:dyDescent="0.25">
      <c r="A972" s="1"/>
      <c r="B972" s="5"/>
      <c r="C972" s="5"/>
      <c r="D972" s="5"/>
      <c r="E972" s="5"/>
      <c r="F972" s="17"/>
      <c r="G972" s="5"/>
      <c r="H972" s="16"/>
      <c r="I972" s="5"/>
      <c r="J972" s="5"/>
      <c r="K972" s="5"/>
      <c r="L972" s="5"/>
      <c r="M972" s="5"/>
      <c r="N972" s="5"/>
      <c r="O972" s="5"/>
      <c r="P972" s="98"/>
      <c r="Q972" s="98"/>
      <c r="R972" s="98"/>
      <c r="S972" s="98"/>
      <c r="T972" s="98"/>
      <c r="U972" s="98"/>
      <c r="V972" s="98"/>
      <c r="W972" s="98"/>
      <c r="X972" s="98"/>
      <c r="Y972" s="98"/>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5"/>
      <c r="CP972" s="5"/>
      <c r="CQ972" s="5"/>
      <c r="CR972" s="5"/>
      <c r="CS972" s="5"/>
      <c r="CT972" s="5"/>
      <c r="CU972" s="5"/>
      <c r="CV972" s="5"/>
      <c r="CW972" s="5"/>
      <c r="CX972" s="6"/>
      <c r="CY972" s="6"/>
      <c r="CZ972" s="6"/>
      <c r="DA972" s="6"/>
    </row>
    <row r="973" spans="1:105" x14ac:dyDescent="0.25">
      <c r="A973" s="1"/>
      <c r="B973" s="5"/>
      <c r="C973" s="5"/>
      <c r="D973" s="5"/>
      <c r="E973" s="5"/>
      <c r="F973" s="17"/>
      <c r="G973" s="5"/>
      <c r="H973" s="16"/>
      <c r="I973" s="5"/>
      <c r="J973" s="5"/>
      <c r="K973" s="5"/>
      <c r="L973" s="5"/>
      <c r="M973" s="5"/>
      <c r="N973" s="5"/>
      <c r="O973" s="5"/>
      <c r="P973" s="98"/>
      <c r="Q973" s="98"/>
      <c r="R973" s="98"/>
      <c r="S973" s="98"/>
      <c r="T973" s="98"/>
      <c r="U973" s="98"/>
      <c r="V973" s="98"/>
      <c r="W973" s="98"/>
      <c r="X973" s="98"/>
      <c r="Y973" s="98"/>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6"/>
      <c r="CY973" s="6"/>
      <c r="CZ973" s="6"/>
      <c r="DA973" s="6"/>
    </row>
    <row r="974" spans="1:105" x14ac:dyDescent="0.25">
      <c r="A974" s="1"/>
      <c r="B974" s="5"/>
      <c r="C974" s="5"/>
      <c r="D974" s="5"/>
      <c r="E974" s="5"/>
      <c r="F974" s="17"/>
      <c r="G974" s="5"/>
      <c r="H974" s="16"/>
      <c r="I974" s="5"/>
      <c r="J974" s="5"/>
      <c r="K974" s="5"/>
      <c r="L974" s="5"/>
      <c r="M974" s="5"/>
      <c r="N974" s="5"/>
      <c r="O974" s="5"/>
      <c r="P974" s="98"/>
      <c r="Q974" s="98"/>
      <c r="R974" s="98"/>
      <c r="S974" s="98"/>
      <c r="T974" s="98"/>
      <c r="U974" s="98"/>
      <c r="V974" s="98"/>
      <c r="W974" s="98"/>
      <c r="X974" s="98"/>
      <c r="Y974" s="98"/>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5"/>
      <c r="CN974" s="5"/>
      <c r="CO974" s="5"/>
      <c r="CP974" s="5"/>
      <c r="CQ974" s="5"/>
      <c r="CR974" s="5"/>
      <c r="CS974" s="5"/>
      <c r="CT974" s="5"/>
      <c r="CU974" s="5"/>
      <c r="CV974" s="5"/>
      <c r="CW974" s="5"/>
      <c r="CX974" s="6"/>
      <c r="CY974" s="6"/>
      <c r="CZ974" s="6"/>
      <c r="DA974" s="6"/>
    </row>
    <row r="975" spans="1:105" x14ac:dyDescent="0.25">
      <c r="A975" s="1"/>
      <c r="B975" s="5"/>
      <c r="C975" s="5"/>
      <c r="D975" s="5"/>
      <c r="E975" s="5"/>
      <c r="F975" s="17"/>
      <c r="G975" s="5"/>
      <c r="H975" s="16"/>
      <c r="I975" s="5"/>
      <c r="J975" s="5"/>
      <c r="K975" s="5"/>
      <c r="L975" s="5"/>
      <c r="M975" s="5"/>
      <c r="N975" s="5"/>
      <c r="O975" s="5"/>
      <c r="P975" s="98"/>
      <c r="Q975" s="98"/>
      <c r="R975" s="98"/>
      <c r="S975" s="98"/>
      <c r="T975" s="98"/>
      <c r="U975" s="98"/>
      <c r="V975" s="98"/>
      <c r="W975" s="98"/>
      <c r="X975" s="98"/>
      <c r="Y975" s="98"/>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c r="CO975" s="5"/>
      <c r="CP975" s="5"/>
      <c r="CQ975" s="5"/>
      <c r="CR975" s="5"/>
      <c r="CS975" s="5"/>
      <c r="CT975" s="5"/>
      <c r="CU975" s="5"/>
      <c r="CV975" s="5"/>
      <c r="CW975" s="5"/>
      <c r="CX975" s="6"/>
      <c r="CY975" s="6"/>
      <c r="CZ975" s="6"/>
      <c r="DA975" s="6"/>
    </row>
    <row r="976" spans="1:105" x14ac:dyDescent="0.25">
      <c r="A976" s="1"/>
      <c r="B976" s="5"/>
      <c r="C976" s="5"/>
      <c r="D976" s="5"/>
      <c r="E976" s="5"/>
      <c r="F976" s="17"/>
      <c r="G976" s="5"/>
      <c r="H976" s="16"/>
      <c r="I976" s="5"/>
      <c r="J976" s="5"/>
      <c r="K976" s="5"/>
      <c r="L976" s="5"/>
      <c r="M976" s="5"/>
      <c r="N976" s="5"/>
      <c r="O976" s="5"/>
      <c r="P976" s="98"/>
      <c r="Q976" s="98"/>
      <c r="R976" s="98"/>
      <c r="S976" s="98"/>
      <c r="T976" s="98"/>
      <c r="U976" s="98"/>
      <c r="V976" s="98"/>
      <c r="W976" s="98"/>
      <c r="X976" s="98"/>
      <c r="Y976" s="98"/>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5"/>
      <c r="CN976" s="5"/>
      <c r="CO976" s="5"/>
      <c r="CP976" s="5"/>
      <c r="CQ976" s="5"/>
      <c r="CR976" s="5"/>
      <c r="CS976" s="5"/>
      <c r="CT976" s="5"/>
      <c r="CU976" s="5"/>
      <c r="CV976" s="5"/>
      <c r="CW976" s="5"/>
      <c r="CX976" s="6"/>
      <c r="CY976" s="6"/>
      <c r="CZ976" s="6"/>
      <c r="DA976" s="6"/>
    </row>
    <row r="977" spans="1:105" x14ac:dyDescent="0.25">
      <c r="A977" s="1"/>
      <c r="B977" s="5"/>
      <c r="C977" s="5"/>
      <c r="D977" s="5"/>
      <c r="E977" s="5"/>
      <c r="F977" s="17"/>
      <c r="G977" s="5"/>
      <c r="H977" s="16"/>
      <c r="I977" s="5"/>
      <c r="J977" s="5"/>
      <c r="K977" s="5"/>
      <c r="L977" s="5"/>
      <c r="M977" s="5"/>
      <c r="N977" s="5"/>
      <c r="O977" s="5"/>
      <c r="P977" s="98"/>
      <c r="Q977" s="98"/>
      <c r="R977" s="98"/>
      <c r="S977" s="98"/>
      <c r="T977" s="98"/>
      <c r="U977" s="98"/>
      <c r="V977" s="98"/>
      <c r="W977" s="98"/>
      <c r="X977" s="98"/>
      <c r="Y977" s="98"/>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c r="CA977" s="5"/>
      <c r="CB977" s="5"/>
      <c r="CC977" s="5"/>
      <c r="CD977" s="5"/>
      <c r="CE977" s="5"/>
      <c r="CF977" s="5"/>
      <c r="CG977" s="5"/>
      <c r="CH977" s="5"/>
      <c r="CI977" s="5"/>
      <c r="CJ977" s="5"/>
      <c r="CK977" s="5"/>
      <c r="CL977" s="5"/>
      <c r="CM977" s="5"/>
      <c r="CN977" s="5"/>
      <c r="CO977" s="5"/>
      <c r="CP977" s="5"/>
      <c r="CQ977" s="5"/>
      <c r="CR977" s="5"/>
      <c r="CS977" s="5"/>
      <c r="CT977" s="5"/>
      <c r="CU977" s="5"/>
      <c r="CV977" s="5"/>
      <c r="CW977" s="5"/>
      <c r="CX977" s="6"/>
      <c r="CY977" s="6"/>
      <c r="CZ977" s="6"/>
      <c r="DA977" s="6"/>
    </row>
    <row r="978" spans="1:105" x14ac:dyDescent="0.25">
      <c r="A978" s="1"/>
      <c r="B978" s="5"/>
      <c r="C978" s="5"/>
      <c r="D978" s="5"/>
      <c r="E978" s="5"/>
      <c r="F978" s="17"/>
      <c r="G978" s="5"/>
      <c r="H978" s="16"/>
      <c r="I978" s="5"/>
      <c r="J978" s="5"/>
      <c r="K978" s="5"/>
      <c r="L978" s="5"/>
      <c r="M978" s="5"/>
      <c r="N978" s="5"/>
      <c r="O978" s="5"/>
      <c r="P978" s="98"/>
      <c r="Q978" s="98"/>
      <c r="R978" s="98"/>
      <c r="S978" s="98"/>
      <c r="T978" s="98"/>
      <c r="U978" s="98"/>
      <c r="V978" s="98"/>
      <c r="W978" s="98"/>
      <c r="X978" s="98"/>
      <c r="Y978" s="98"/>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c r="CA978" s="5"/>
      <c r="CB978" s="5"/>
      <c r="CC978" s="5"/>
      <c r="CD978" s="5"/>
      <c r="CE978" s="5"/>
      <c r="CF978" s="5"/>
      <c r="CG978" s="5"/>
      <c r="CH978" s="5"/>
      <c r="CI978" s="5"/>
      <c r="CJ978" s="5"/>
      <c r="CK978" s="5"/>
      <c r="CL978" s="5"/>
      <c r="CM978" s="5"/>
      <c r="CN978" s="5"/>
      <c r="CO978" s="5"/>
      <c r="CP978" s="5"/>
      <c r="CQ978" s="5"/>
      <c r="CR978" s="5"/>
      <c r="CS978" s="5"/>
      <c r="CT978" s="5"/>
      <c r="CU978" s="5"/>
      <c r="CV978" s="5"/>
      <c r="CW978" s="5"/>
      <c r="CX978" s="6"/>
      <c r="CY978" s="6"/>
      <c r="CZ978" s="6"/>
      <c r="DA978" s="6"/>
    </row>
    <row r="979" spans="1:105" x14ac:dyDescent="0.25">
      <c r="A979" s="1"/>
      <c r="B979" s="5"/>
      <c r="C979" s="5"/>
      <c r="D979" s="5"/>
      <c r="E979" s="5"/>
      <c r="F979" s="17"/>
      <c r="G979" s="5"/>
      <c r="H979" s="16"/>
      <c r="I979" s="5"/>
      <c r="J979" s="5"/>
      <c r="K979" s="5"/>
      <c r="L979" s="5"/>
      <c r="M979" s="5"/>
      <c r="N979" s="5"/>
      <c r="O979" s="5"/>
      <c r="P979" s="98"/>
      <c r="Q979" s="98"/>
      <c r="R979" s="98"/>
      <c r="S979" s="98"/>
      <c r="T979" s="98"/>
      <c r="U979" s="98"/>
      <c r="V979" s="98"/>
      <c r="W979" s="98"/>
      <c r="X979" s="98"/>
      <c r="Y979" s="98"/>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c r="CA979" s="5"/>
      <c r="CB979" s="5"/>
      <c r="CC979" s="5"/>
      <c r="CD979" s="5"/>
      <c r="CE979" s="5"/>
      <c r="CF979" s="5"/>
      <c r="CG979" s="5"/>
      <c r="CH979" s="5"/>
      <c r="CI979" s="5"/>
      <c r="CJ979" s="5"/>
      <c r="CK979" s="5"/>
      <c r="CL979" s="5"/>
      <c r="CM979" s="5"/>
      <c r="CN979" s="5"/>
      <c r="CO979" s="5"/>
      <c r="CP979" s="5"/>
      <c r="CQ979" s="5"/>
      <c r="CR979" s="5"/>
      <c r="CS979" s="5"/>
      <c r="CT979" s="5"/>
      <c r="CU979" s="5"/>
      <c r="CV979" s="5"/>
      <c r="CW979" s="5"/>
      <c r="CX979" s="6"/>
      <c r="CY979" s="6"/>
      <c r="CZ979" s="6"/>
      <c r="DA979" s="6"/>
    </row>
    <row r="980" spans="1:105" x14ac:dyDescent="0.25">
      <c r="A980" s="1"/>
      <c r="B980" s="5"/>
      <c r="C980" s="5"/>
      <c r="D980" s="5"/>
      <c r="E980" s="5"/>
      <c r="F980" s="17"/>
      <c r="G980" s="5"/>
      <c r="H980" s="16"/>
      <c r="I980" s="5"/>
      <c r="J980" s="5"/>
      <c r="K980" s="5"/>
      <c r="L980" s="5"/>
      <c r="M980" s="5"/>
      <c r="N980" s="5"/>
      <c r="O980" s="5"/>
      <c r="P980" s="98"/>
      <c r="Q980" s="98"/>
      <c r="R980" s="98"/>
      <c r="S980" s="98"/>
      <c r="T980" s="98"/>
      <c r="U980" s="98"/>
      <c r="V980" s="98"/>
      <c r="W980" s="98"/>
      <c r="X980" s="98"/>
      <c r="Y980" s="98"/>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c r="CA980" s="5"/>
      <c r="CB980" s="5"/>
      <c r="CC980" s="5"/>
      <c r="CD980" s="5"/>
      <c r="CE980" s="5"/>
      <c r="CF980" s="5"/>
      <c r="CG980" s="5"/>
      <c r="CH980" s="5"/>
      <c r="CI980" s="5"/>
      <c r="CJ980" s="5"/>
      <c r="CK980" s="5"/>
      <c r="CL980" s="5"/>
      <c r="CM980" s="5"/>
      <c r="CN980" s="5"/>
      <c r="CO980" s="5"/>
      <c r="CP980" s="5"/>
      <c r="CQ980" s="5"/>
      <c r="CR980" s="5"/>
      <c r="CS980" s="5"/>
      <c r="CT980" s="5"/>
      <c r="CU980" s="5"/>
      <c r="CV980" s="5"/>
      <c r="CW980" s="5"/>
      <c r="CX980" s="6"/>
      <c r="CY980" s="6"/>
      <c r="CZ980" s="6"/>
      <c r="DA980" s="6"/>
    </row>
    <row r="981" spans="1:105" x14ac:dyDescent="0.25">
      <c r="A981" s="1"/>
      <c r="B981" s="5"/>
      <c r="C981" s="5"/>
      <c r="D981" s="5"/>
      <c r="E981" s="5"/>
      <c r="F981" s="17"/>
      <c r="G981" s="5"/>
      <c r="H981" s="16"/>
      <c r="I981" s="5"/>
      <c r="J981" s="5"/>
      <c r="K981" s="5"/>
      <c r="L981" s="5"/>
      <c r="M981" s="5"/>
      <c r="N981" s="5"/>
      <c r="O981" s="5"/>
      <c r="P981" s="98"/>
      <c r="Q981" s="98"/>
      <c r="R981" s="98"/>
      <c r="S981" s="98"/>
      <c r="T981" s="98"/>
      <c r="U981" s="98"/>
      <c r="V981" s="98"/>
      <c r="W981" s="98"/>
      <c r="X981" s="98"/>
      <c r="Y981" s="98"/>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c r="CA981" s="5"/>
      <c r="CB981" s="5"/>
      <c r="CC981" s="5"/>
      <c r="CD981" s="5"/>
      <c r="CE981" s="5"/>
      <c r="CF981" s="5"/>
      <c r="CG981" s="5"/>
      <c r="CH981" s="5"/>
      <c r="CI981" s="5"/>
      <c r="CJ981" s="5"/>
      <c r="CK981" s="5"/>
      <c r="CL981" s="5"/>
      <c r="CM981" s="5"/>
      <c r="CN981" s="5"/>
      <c r="CO981" s="5"/>
      <c r="CP981" s="5"/>
      <c r="CQ981" s="5"/>
      <c r="CR981" s="5"/>
      <c r="CS981" s="5"/>
      <c r="CT981" s="5"/>
      <c r="CU981" s="5"/>
      <c r="CV981" s="5"/>
      <c r="CW981" s="5"/>
      <c r="CX981" s="6"/>
      <c r="CY981" s="6"/>
      <c r="CZ981" s="6"/>
      <c r="DA981" s="6"/>
    </row>
    <row r="982" spans="1:105" x14ac:dyDescent="0.25">
      <c r="A982" s="1"/>
      <c r="B982" s="5"/>
      <c r="C982" s="5"/>
      <c r="D982" s="5"/>
      <c r="E982" s="5"/>
      <c r="F982" s="17"/>
      <c r="G982" s="5"/>
      <c r="H982" s="16"/>
      <c r="I982" s="5"/>
      <c r="J982" s="5"/>
      <c r="K982" s="5"/>
      <c r="L982" s="5"/>
      <c r="M982" s="5"/>
      <c r="N982" s="5"/>
      <c r="O982" s="5"/>
      <c r="P982" s="98"/>
      <c r="Q982" s="98"/>
      <c r="R982" s="98"/>
      <c r="S982" s="98"/>
      <c r="T982" s="98"/>
      <c r="U982" s="98"/>
      <c r="V982" s="98"/>
      <c r="W982" s="98"/>
      <c r="X982" s="98"/>
      <c r="Y982" s="98"/>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c r="CA982" s="5"/>
      <c r="CB982" s="5"/>
      <c r="CC982" s="5"/>
      <c r="CD982" s="5"/>
      <c r="CE982" s="5"/>
      <c r="CF982" s="5"/>
      <c r="CG982" s="5"/>
      <c r="CH982" s="5"/>
      <c r="CI982" s="5"/>
      <c r="CJ982" s="5"/>
      <c r="CK982" s="5"/>
      <c r="CL982" s="5"/>
      <c r="CM982" s="5"/>
      <c r="CN982" s="5"/>
      <c r="CO982" s="5"/>
      <c r="CP982" s="5"/>
      <c r="CQ982" s="5"/>
      <c r="CR982" s="5"/>
      <c r="CS982" s="5"/>
      <c r="CT982" s="5"/>
      <c r="CU982" s="5"/>
      <c r="CV982" s="5"/>
      <c r="CW982" s="5"/>
      <c r="CX982" s="6"/>
      <c r="CY982" s="6"/>
      <c r="CZ982" s="6"/>
      <c r="DA982" s="6"/>
    </row>
    <row r="983" spans="1:105" x14ac:dyDescent="0.25">
      <c r="A983" s="1"/>
      <c r="B983" s="5"/>
      <c r="C983" s="5"/>
      <c r="D983" s="5"/>
      <c r="E983" s="5"/>
      <c r="F983" s="17"/>
      <c r="G983" s="5"/>
      <c r="H983" s="16"/>
      <c r="I983" s="5"/>
      <c r="J983" s="5"/>
      <c r="K983" s="5"/>
      <c r="L983" s="5"/>
      <c r="M983" s="5"/>
      <c r="N983" s="5"/>
      <c r="O983" s="5"/>
      <c r="P983" s="98"/>
      <c r="Q983" s="98"/>
      <c r="R983" s="98"/>
      <c r="S983" s="98"/>
      <c r="T983" s="98"/>
      <c r="U983" s="98"/>
      <c r="V983" s="98"/>
      <c r="W983" s="98"/>
      <c r="X983" s="98"/>
      <c r="Y983" s="98"/>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c r="CA983" s="5"/>
      <c r="CB983" s="5"/>
      <c r="CC983" s="5"/>
      <c r="CD983" s="5"/>
      <c r="CE983" s="5"/>
      <c r="CF983" s="5"/>
      <c r="CG983" s="5"/>
      <c r="CH983" s="5"/>
      <c r="CI983" s="5"/>
      <c r="CJ983" s="5"/>
      <c r="CK983" s="5"/>
      <c r="CL983" s="5"/>
      <c r="CM983" s="5"/>
      <c r="CN983" s="5"/>
      <c r="CO983" s="5"/>
      <c r="CP983" s="5"/>
      <c r="CQ983" s="5"/>
      <c r="CR983" s="5"/>
      <c r="CS983" s="5"/>
      <c r="CT983" s="5"/>
      <c r="CU983" s="5"/>
      <c r="CV983" s="5"/>
      <c r="CW983" s="5"/>
      <c r="CX983" s="6"/>
      <c r="CY983" s="6"/>
      <c r="CZ983" s="6"/>
      <c r="DA983" s="6"/>
    </row>
    <row r="984" spans="1:105" x14ac:dyDescent="0.25">
      <c r="A984" s="1"/>
      <c r="B984" s="5"/>
      <c r="C984" s="5"/>
      <c r="D984" s="5"/>
      <c r="E984" s="5"/>
      <c r="F984" s="17"/>
      <c r="G984" s="5"/>
      <c r="H984" s="16"/>
      <c r="I984" s="5"/>
      <c r="J984" s="5"/>
      <c r="K984" s="5"/>
      <c r="L984" s="5"/>
      <c r="M984" s="5"/>
      <c r="N984" s="5"/>
      <c r="O984" s="5"/>
      <c r="P984" s="98"/>
      <c r="Q984" s="98"/>
      <c r="R984" s="98"/>
      <c r="S984" s="98"/>
      <c r="T984" s="98"/>
      <c r="U984" s="98"/>
      <c r="V984" s="98"/>
      <c r="W984" s="98"/>
      <c r="X984" s="98"/>
      <c r="Y984" s="98"/>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c r="CA984" s="5"/>
      <c r="CB984" s="5"/>
      <c r="CC984" s="5"/>
      <c r="CD984" s="5"/>
      <c r="CE984" s="5"/>
      <c r="CF984" s="5"/>
      <c r="CG984" s="5"/>
      <c r="CH984" s="5"/>
      <c r="CI984" s="5"/>
      <c r="CJ984" s="5"/>
      <c r="CK984" s="5"/>
      <c r="CL984" s="5"/>
      <c r="CM984" s="5"/>
      <c r="CN984" s="5"/>
      <c r="CO984" s="5"/>
      <c r="CP984" s="5"/>
      <c r="CQ984" s="5"/>
      <c r="CR984" s="5"/>
      <c r="CS984" s="5"/>
      <c r="CT984" s="5"/>
      <c r="CU984" s="5"/>
      <c r="CV984" s="5"/>
      <c r="CW984" s="5"/>
      <c r="CX984" s="6"/>
      <c r="CY984" s="6"/>
      <c r="CZ984" s="6"/>
      <c r="DA984" s="6"/>
    </row>
    <row r="985" spans="1:105" x14ac:dyDescent="0.25">
      <c r="A985" s="1"/>
      <c r="B985" s="5"/>
      <c r="C985" s="5"/>
      <c r="D985" s="5"/>
      <c r="E985" s="5"/>
      <c r="F985" s="17"/>
      <c r="G985" s="5"/>
      <c r="H985" s="16"/>
      <c r="I985" s="5"/>
      <c r="J985" s="5"/>
      <c r="K985" s="5"/>
      <c r="L985" s="5"/>
      <c r="M985" s="5"/>
      <c r="N985" s="5"/>
      <c r="O985" s="5"/>
      <c r="P985" s="98"/>
      <c r="Q985" s="98"/>
      <c r="R985" s="98"/>
      <c r="S985" s="98"/>
      <c r="T985" s="98"/>
      <c r="U985" s="98"/>
      <c r="V985" s="98"/>
      <c r="W985" s="98"/>
      <c r="X985" s="98"/>
      <c r="Y985" s="98"/>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c r="CA985" s="5"/>
      <c r="CB985" s="5"/>
      <c r="CC985" s="5"/>
      <c r="CD985" s="5"/>
      <c r="CE985" s="5"/>
      <c r="CF985" s="5"/>
      <c r="CG985" s="5"/>
      <c r="CH985" s="5"/>
      <c r="CI985" s="5"/>
      <c r="CJ985" s="5"/>
      <c r="CK985" s="5"/>
      <c r="CL985" s="5"/>
      <c r="CM985" s="5"/>
      <c r="CN985" s="5"/>
      <c r="CO985" s="5"/>
      <c r="CP985" s="5"/>
      <c r="CQ985" s="5"/>
      <c r="CR985" s="5"/>
      <c r="CS985" s="5"/>
      <c r="CT985" s="5"/>
      <c r="CU985" s="5"/>
      <c r="CV985" s="5"/>
      <c r="CW985" s="5"/>
      <c r="CX985" s="6"/>
      <c r="CY985" s="6"/>
      <c r="CZ985" s="6"/>
      <c r="DA985" s="6"/>
    </row>
    <row r="986" spans="1:105" x14ac:dyDescent="0.25">
      <c r="A986" s="1"/>
      <c r="B986" s="5"/>
      <c r="C986" s="5"/>
      <c r="D986" s="5"/>
      <c r="E986" s="5"/>
      <c r="F986" s="17"/>
      <c r="G986" s="5"/>
      <c r="H986" s="16"/>
      <c r="I986" s="5"/>
      <c r="J986" s="5"/>
      <c r="K986" s="5"/>
      <c r="L986" s="5"/>
      <c r="M986" s="5"/>
      <c r="N986" s="5"/>
      <c r="O986" s="5"/>
      <c r="P986" s="98"/>
      <c r="Q986" s="98"/>
      <c r="R986" s="98"/>
      <c r="S986" s="98"/>
      <c r="T986" s="98"/>
      <c r="U986" s="98"/>
      <c r="V986" s="98"/>
      <c r="W986" s="98"/>
      <c r="X986" s="98"/>
      <c r="Y986" s="98"/>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c r="CA986" s="5"/>
      <c r="CB986" s="5"/>
      <c r="CC986" s="5"/>
      <c r="CD986" s="5"/>
      <c r="CE986" s="5"/>
      <c r="CF986" s="5"/>
      <c r="CG986" s="5"/>
      <c r="CH986" s="5"/>
      <c r="CI986" s="5"/>
      <c r="CJ986" s="5"/>
      <c r="CK986" s="5"/>
      <c r="CL986" s="5"/>
      <c r="CM986" s="5"/>
      <c r="CN986" s="5"/>
      <c r="CO986" s="5"/>
      <c r="CP986" s="5"/>
      <c r="CQ986" s="5"/>
      <c r="CR986" s="5"/>
      <c r="CS986" s="5"/>
      <c r="CT986" s="5"/>
      <c r="CU986" s="5"/>
      <c r="CV986" s="5"/>
      <c r="CW986" s="5"/>
      <c r="CX986" s="6"/>
      <c r="CY986" s="6"/>
      <c r="CZ986" s="6"/>
      <c r="DA986" s="6"/>
    </row>
    <row r="987" spans="1:105" x14ac:dyDescent="0.25">
      <c r="A987" s="1"/>
      <c r="B987" s="5"/>
      <c r="C987" s="5"/>
      <c r="D987" s="5"/>
      <c r="E987" s="5"/>
      <c r="F987" s="17"/>
      <c r="G987" s="5"/>
      <c r="H987" s="16"/>
      <c r="I987" s="5"/>
      <c r="J987" s="5"/>
      <c r="K987" s="5"/>
      <c r="L987" s="5"/>
      <c r="M987" s="5"/>
      <c r="N987" s="5"/>
      <c r="O987" s="5"/>
      <c r="P987" s="98"/>
      <c r="Q987" s="98"/>
      <c r="R987" s="98"/>
      <c r="S987" s="98"/>
      <c r="T987" s="98"/>
      <c r="U987" s="98"/>
      <c r="V987" s="98"/>
      <c r="W987" s="98"/>
      <c r="X987" s="98"/>
      <c r="Y987" s="98"/>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c r="CA987" s="5"/>
      <c r="CB987" s="5"/>
      <c r="CC987" s="5"/>
      <c r="CD987" s="5"/>
      <c r="CE987" s="5"/>
      <c r="CF987" s="5"/>
      <c r="CG987" s="5"/>
      <c r="CH987" s="5"/>
      <c r="CI987" s="5"/>
      <c r="CJ987" s="5"/>
      <c r="CK987" s="5"/>
      <c r="CL987" s="5"/>
      <c r="CM987" s="5"/>
      <c r="CN987" s="5"/>
      <c r="CO987" s="5"/>
      <c r="CP987" s="5"/>
      <c r="CQ987" s="5"/>
      <c r="CR987" s="5"/>
      <c r="CS987" s="5"/>
      <c r="CT987" s="5"/>
      <c r="CU987" s="5"/>
      <c r="CV987" s="5"/>
      <c r="CW987" s="5"/>
      <c r="CX987" s="6"/>
      <c r="CY987" s="6"/>
      <c r="CZ987" s="6"/>
      <c r="DA987" s="6"/>
    </row>
    <row r="988" spans="1:105" x14ac:dyDescent="0.25">
      <c r="A988" s="1"/>
      <c r="B988" s="5"/>
      <c r="C988" s="5"/>
      <c r="D988" s="5"/>
      <c r="E988" s="5"/>
      <c r="F988" s="17"/>
      <c r="G988" s="5"/>
      <c r="H988" s="16"/>
      <c r="I988" s="5"/>
      <c r="J988" s="5"/>
      <c r="K988" s="5"/>
      <c r="L988" s="5"/>
      <c r="M988" s="5"/>
      <c r="N988" s="5"/>
      <c r="O988" s="5"/>
      <c r="P988" s="98"/>
      <c r="Q988" s="98"/>
      <c r="R988" s="98"/>
      <c r="S988" s="98"/>
      <c r="T988" s="98"/>
      <c r="U988" s="98"/>
      <c r="V988" s="98"/>
      <c r="W988" s="98"/>
      <c r="X988" s="98"/>
      <c r="Y988" s="98"/>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5"/>
      <c r="CD988" s="5"/>
      <c r="CE988" s="5"/>
      <c r="CF988" s="5"/>
      <c r="CG988" s="5"/>
      <c r="CH988" s="5"/>
      <c r="CI988" s="5"/>
      <c r="CJ988" s="5"/>
      <c r="CK988" s="5"/>
      <c r="CL988" s="5"/>
      <c r="CM988" s="5"/>
      <c r="CN988" s="5"/>
      <c r="CO988" s="5"/>
      <c r="CP988" s="5"/>
      <c r="CQ988" s="5"/>
      <c r="CR988" s="5"/>
      <c r="CS988" s="5"/>
      <c r="CT988" s="5"/>
      <c r="CU988" s="5"/>
      <c r="CV988" s="5"/>
      <c r="CW988" s="5"/>
      <c r="CX988" s="6"/>
      <c r="CY988" s="6"/>
      <c r="CZ988" s="6"/>
      <c r="DA988" s="6"/>
    </row>
    <row r="989" spans="1:105" x14ac:dyDescent="0.25">
      <c r="A989" s="1"/>
      <c r="B989" s="5"/>
      <c r="C989" s="5"/>
      <c r="D989" s="5"/>
      <c r="E989" s="5"/>
      <c r="F989" s="17"/>
      <c r="G989" s="5"/>
      <c r="H989" s="16"/>
      <c r="I989" s="5"/>
      <c r="J989" s="5"/>
      <c r="K989" s="5"/>
      <c r="L989" s="5"/>
      <c r="M989" s="5"/>
      <c r="N989" s="5"/>
      <c r="O989" s="5"/>
      <c r="P989" s="98"/>
      <c r="Q989" s="98"/>
      <c r="R989" s="98"/>
      <c r="S989" s="98"/>
      <c r="T989" s="98"/>
      <c r="U989" s="98"/>
      <c r="V989" s="98"/>
      <c r="W989" s="98"/>
      <c r="X989" s="98"/>
      <c r="Y989" s="98"/>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5"/>
      <c r="CD989" s="5"/>
      <c r="CE989" s="5"/>
      <c r="CF989" s="5"/>
      <c r="CG989" s="5"/>
      <c r="CH989" s="5"/>
      <c r="CI989" s="5"/>
      <c r="CJ989" s="5"/>
      <c r="CK989" s="5"/>
      <c r="CL989" s="5"/>
      <c r="CM989" s="5"/>
      <c r="CN989" s="5"/>
      <c r="CO989" s="5"/>
      <c r="CP989" s="5"/>
      <c r="CQ989" s="5"/>
      <c r="CR989" s="5"/>
      <c r="CS989" s="5"/>
      <c r="CT989" s="5"/>
      <c r="CU989" s="5"/>
      <c r="CV989" s="5"/>
      <c r="CW989" s="5"/>
      <c r="CX989" s="6"/>
      <c r="CY989" s="6"/>
      <c r="CZ989" s="6"/>
      <c r="DA989" s="6"/>
    </row>
    <row r="990" spans="1:105" x14ac:dyDescent="0.25">
      <c r="A990" s="1"/>
      <c r="B990" s="5"/>
      <c r="C990" s="5"/>
      <c r="D990" s="5"/>
      <c r="E990" s="5"/>
      <c r="F990" s="17"/>
      <c r="G990" s="5"/>
      <c r="H990" s="16"/>
      <c r="I990" s="5"/>
      <c r="J990" s="5"/>
      <c r="K990" s="5"/>
      <c r="L990" s="5"/>
      <c r="M990" s="5"/>
      <c r="N990" s="5"/>
      <c r="O990" s="5"/>
      <c r="P990" s="98"/>
      <c r="Q990" s="98"/>
      <c r="R990" s="98"/>
      <c r="S990" s="98"/>
      <c r="T990" s="98"/>
      <c r="U990" s="98"/>
      <c r="V990" s="98"/>
      <c r="W990" s="98"/>
      <c r="X990" s="98"/>
      <c r="Y990" s="98"/>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c r="CA990" s="5"/>
      <c r="CB990" s="5"/>
      <c r="CC990" s="5"/>
      <c r="CD990" s="5"/>
      <c r="CE990" s="5"/>
      <c r="CF990" s="5"/>
      <c r="CG990" s="5"/>
      <c r="CH990" s="5"/>
      <c r="CI990" s="5"/>
      <c r="CJ990" s="5"/>
      <c r="CK990" s="5"/>
      <c r="CL990" s="5"/>
      <c r="CM990" s="5"/>
      <c r="CN990" s="5"/>
      <c r="CO990" s="5"/>
      <c r="CP990" s="5"/>
      <c r="CQ990" s="5"/>
      <c r="CR990" s="5"/>
      <c r="CS990" s="5"/>
      <c r="CT990" s="5"/>
      <c r="CU990" s="5"/>
      <c r="CV990" s="5"/>
      <c r="CW990" s="5"/>
      <c r="CX990" s="6"/>
      <c r="CY990" s="6"/>
      <c r="CZ990" s="6"/>
      <c r="DA990" s="6"/>
    </row>
    <row r="991" spans="1:105" x14ac:dyDescent="0.25">
      <c r="A991" s="1"/>
      <c r="B991" s="5"/>
      <c r="C991" s="5"/>
      <c r="D991" s="5"/>
      <c r="E991" s="5"/>
      <c r="F991" s="17"/>
      <c r="G991" s="5"/>
      <c r="H991" s="16"/>
      <c r="I991" s="5"/>
      <c r="J991" s="5"/>
      <c r="K991" s="5"/>
      <c r="L991" s="5"/>
      <c r="M991" s="5"/>
      <c r="N991" s="5"/>
      <c r="O991" s="5"/>
      <c r="P991" s="98"/>
      <c r="Q991" s="98"/>
      <c r="R991" s="98"/>
      <c r="S991" s="98"/>
      <c r="T991" s="98"/>
      <c r="U991" s="98"/>
      <c r="V991" s="98"/>
      <c r="W991" s="98"/>
      <c r="X991" s="98"/>
      <c r="Y991" s="98"/>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c r="CA991" s="5"/>
      <c r="CB991" s="5"/>
      <c r="CC991" s="5"/>
      <c r="CD991" s="5"/>
      <c r="CE991" s="5"/>
      <c r="CF991" s="5"/>
      <c r="CG991" s="5"/>
      <c r="CH991" s="5"/>
      <c r="CI991" s="5"/>
      <c r="CJ991" s="5"/>
      <c r="CK991" s="5"/>
      <c r="CL991" s="5"/>
      <c r="CM991" s="5"/>
      <c r="CN991" s="5"/>
      <c r="CO991" s="5"/>
      <c r="CP991" s="5"/>
      <c r="CQ991" s="5"/>
      <c r="CR991" s="5"/>
      <c r="CS991" s="5"/>
      <c r="CT991" s="5"/>
      <c r="CU991" s="5"/>
      <c r="CV991" s="5"/>
      <c r="CW991" s="5"/>
      <c r="CX991" s="6"/>
      <c r="CY991" s="6"/>
      <c r="CZ991" s="6"/>
      <c r="DA991" s="6"/>
    </row>
    <row r="992" spans="1:105" x14ac:dyDescent="0.25">
      <c r="A992" s="1"/>
      <c r="B992" s="5"/>
      <c r="C992" s="5"/>
      <c r="D992" s="5"/>
      <c r="E992" s="5"/>
      <c r="F992" s="17"/>
      <c r="G992" s="5"/>
      <c r="H992" s="16"/>
      <c r="I992" s="5"/>
      <c r="J992" s="5"/>
      <c r="K992" s="5"/>
      <c r="L992" s="5"/>
      <c r="M992" s="5"/>
      <c r="N992" s="5"/>
      <c r="O992" s="5"/>
      <c r="P992" s="98"/>
      <c r="Q992" s="98"/>
      <c r="R992" s="98"/>
      <c r="S992" s="98"/>
      <c r="T992" s="98"/>
      <c r="U992" s="98"/>
      <c r="V992" s="98"/>
      <c r="W992" s="98"/>
      <c r="X992" s="98"/>
      <c r="Y992" s="98"/>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c r="CA992" s="5"/>
      <c r="CB992" s="5"/>
      <c r="CC992" s="5"/>
      <c r="CD992" s="5"/>
      <c r="CE992" s="5"/>
      <c r="CF992" s="5"/>
      <c r="CG992" s="5"/>
      <c r="CH992" s="5"/>
      <c r="CI992" s="5"/>
      <c r="CJ992" s="5"/>
      <c r="CK992" s="5"/>
      <c r="CL992" s="5"/>
      <c r="CM992" s="5"/>
      <c r="CN992" s="5"/>
      <c r="CO992" s="5"/>
      <c r="CP992" s="5"/>
      <c r="CQ992" s="5"/>
      <c r="CR992" s="5"/>
      <c r="CS992" s="5"/>
      <c r="CT992" s="5"/>
      <c r="CU992" s="5"/>
      <c r="CV992" s="5"/>
      <c r="CW992" s="5"/>
      <c r="CX992" s="6"/>
      <c r="CY992" s="6"/>
      <c r="CZ992" s="6"/>
      <c r="DA992" s="6"/>
    </row>
    <row r="993" spans="1:105" x14ac:dyDescent="0.25">
      <c r="A993" s="1"/>
      <c r="B993" s="5"/>
      <c r="C993" s="5"/>
      <c r="D993" s="5"/>
      <c r="E993" s="5"/>
      <c r="F993" s="17"/>
      <c r="G993" s="5"/>
      <c r="H993" s="16"/>
      <c r="I993" s="5"/>
      <c r="J993" s="5"/>
      <c r="K993" s="5"/>
      <c r="L993" s="5"/>
      <c r="M993" s="5"/>
      <c r="N993" s="5"/>
      <c r="O993" s="5"/>
      <c r="P993" s="98"/>
      <c r="Q993" s="98"/>
      <c r="R993" s="98"/>
      <c r="S993" s="98"/>
      <c r="T993" s="98"/>
      <c r="U993" s="98"/>
      <c r="V993" s="98"/>
      <c r="W993" s="98"/>
      <c r="X993" s="98"/>
      <c r="Y993" s="98"/>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c r="CA993" s="5"/>
      <c r="CB993" s="5"/>
      <c r="CC993" s="5"/>
      <c r="CD993" s="5"/>
      <c r="CE993" s="5"/>
      <c r="CF993" s="5"/>
      <c r="CG993" s="5"/>
      <c r="CH993" s="5"/>
      <c r="CI993" s="5"/>
      <c r="CJ993" s="5"/>
      <c r="CK993" s="5"/>
      <c r="CL993" s="5"/>
      <c r="CM993" s="5"/>
      <c r="CN993" s="5"/>
      <c r="CO993" s="5"/>
      <c r="CP993" s="5"/>
      <c r="CQ993" s="5"/>
      <c r="CR993" s="5"/>
      <c r="CS993" s="5"/>
      <c r="CT993" s="5"/>
      <c r="CU993" s="5"/>
      <c r="CV993" s="5"/>
      <c r="CW993" s="5"/>
      <c r="CX993" s="6"/>
      <c r="CY993" s="6"/>
      <c r="CZ993" s="6"/>
      <c r="DA993" s="6"/>
    </row>
    <row r="994" spans="1:105" x14ac:dyDescent="0.25">
      <c r="A994" s="1"/>
      <c r="B994" s="5"/>
      <c r="C994" s="5"/>
      <c r="D994" s="5"/>
      <c r="E994" s="5"/>
      <c r="F994" s="17"/>
      <c r="G994" s="5"/>
      <c r="H994" s="16"/>
      <c r="I994" s="5"/>
      <c r="J994" s="5"/>
      <c r="K994" s="5"/>
      <c r="L994" s="5"/>
      <c r="M994" s="5"/>
      <c r="N994" s="5"/>
      <c r="O994" s="5"/>
      <c r="P994" s="98"/>
      <c r="Q994" s="98"/>
      <c r="R994" s="98"/>
      <c r="S994" s="98"/>
      <c r="T994" s="98"/>
      <c r="U994" s="98"/>
      <c r="V994" s="98"/>
      <c r="W994" s="98"/>
      <c r="X994" s="98"/>
      <c r="Y994" s="98"/>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c r="CA994" s="5"/>
      <c r="CB994" s="5"/>
      <c r="CC994" s="5"/>
      <c r="CD994" s="5"/>
      <c r="CE994" s="5"/>
      <c r="CF994" s="5"/>
      <c r="CG994" s="5"/>
      <c r="CH994" s="5"/>
      <c r="CI994" s="5"/>
      <c r="CJ994" s="5"/>
      <c r="CK994" s="5"/>
      <c r="CL994" s="5"/>
      <c r="CM994" s="5"/>
      <c r="CN994" s="5"/>
      <c r="CO994" s="5"/>
      <c r="CP994" s="5"/>
      <c r="CQ994" s="5"/>
      <c r="CR994" s="5"/>
      <c r="CS994" s="5"/>
      <c r="CT994" s="5"/>
      <c r="CU994" s="5"/>
      <c r="CV994" s="5"/>
      <c r="CW994" s="5"/>
      <c r="CX994" s="6"/>
      <c r="CY994" s="6"/>
      <c r="CZ994" s="6"/>
      <c r="DA994" s="6"/>
    </row>
    <row r="995" spans="1:105" x14ac:dyDescent="0.25">
      <c r="A995" s="1"/>
      <c r="B995" s="5"/>
      <c r="C995" s="5"/>
      <c r="D995" s="5"/>
      <c r="E995" s="5"/>
      <c r="F995" s="17"/>
      <c r="G995" s="5"/>
      <c r="H995" s="16"/>
      <c r="I995" s="5"/>
      <c r="J995" s="5"/>
      <c r="K995" s="5"/>
      <c r="L995" s="5"/>
      <c r="M995" s="5"/>
      <c r="N995" s="5"/>
      <c r="O995" s="5"/>
      <c r="P995" s="98"/>
      <c r="Q995" s="98"/>
      <c r="R995" s="98"/>
      <c r="S995" s="98"/>
      <c r="T995" s="98"/>
      <c r="U995" s="98"/>
      <c r="V995" s="98"/>
      <c r="W995" s="98"/>
      <c r="X995" s="98"/>
      <c r="Y995" s="98"/>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c r="CA995" s="5"/>
      <c r="CB995" s="5"/>
      <c r="CC995" s="5"/>
      <c r="CD995" s="5"/>
      <c r="CE995" s="5"/>
      <c r="CF995" s="5"/>
      <c r="CG995" s="5"/>
      <c r="CH995" s="5"/>
      <c r="CI995" s="5"/>
      <c r="CJ995" s="5"/>
      <c r="CK995" s="5"/>
      <c r="CL995" s="5"/>
      <c r="CM995" s="5"/>
      <c r="CN995" s="5"/>
      <c r="CO995" s="5"/>
      <c r="CP995" s="5"/>
      <c r="CQ995" s="5"/>
      <c r="CR995" s="5"/>
      <c r="CS995" s="5"/>
      <c r="CT995" s="5"/>
      <c r="CU995" s="5"/>
      <c r="CV995" s="5"/>
      <c r="CW995" s="5"/>
      <c r="CX995" s="6"/>
      <c r="CY995" s="6"/>
      <c r="CZ995" s="6"/>
      <c r="DA995" s="6"/>
    </row>
    <row r="996" spans="1:105" x14ac:dyDescent="0.25">
      <c r="A996" s="1"/>
      <c r="B996" s="5"/>
      <c r="C996" s="5"/>
      <c r="D996" s="5"/>
      <c r="E996" s="5"/>
      <c r="F996" s="17"/>
      <c r="G996" s="5"/>
      <c r="H996" s="16"/>
      <c r="I996" s="5"/>
      <c r="J996" s="5"/>
      <c r="K996" s="5"/>
      <c r="L996" s="5"/>
      <c r="M996" s="5"/>
      <c r="N996" s="5"/>
      <c r="O996" s="5"/>
      <c r="P996" s="98"/>
      <c r="Q996" s="98"/>
      <c r="R996" s="98"/>
      <c r="S996" s="98"/>
      <c r="T996" s="98"/>
      <c r="U996" s="98"/>
      <c r="V996" s="98"/>
      <c r="W996" s="98"/>
      <c r="X996" s="98"/>
      <c r="Y996" s="98"/>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c r="CA996" s="5"/>
      <c r="CB996" s="5"/>
      <c r="CC996" s="5"/>
      <c r="CD996" s="5"/>
      <c r="CE996" s="5"/>
      <c r="CF996" s="5"/>
      <c r="CG996" s="5"/>
      <c r="CH996" s="5"/>
      <c r="CI996" s="5"/>
      <c r="CJ996" s="5"/>
      <c r="CK996" s="5"/>
      <c r="CL996" s="5"/>
      <c r="CM996" s="5"/>
      <c r="CN996" s="5"/>
      <c r="CO996" s="5"/>
      <c r="CP996" s="5"/>
      <c r="CQ996" s="5"/>
      <c r="CR996" s="5"/>
      <c r="CS996" s="5"/>
      <c r="CT996" s="5"/>
      <c r="CU996" s="5"/>
      <c r="CV996" s="5"/>
      <c r="CW996" s="5"/>
      <c r="CX996" s="6"/>
      <c r="CY996" s="6"/>
      <c r="CZ996" s="6"/>
      <c r="DA996" s="6"/>
    </row>
    <row r="997" spans="1:105" x14ac:dyDescent="0.25">
      <c r="A997" s="1"/>
      <c r="B997" s="5"/>
      <c r="C997" s="5"/>
      <c r="D997" s="5"/>
      <c r="E997" s="5"/>
      <c r="F997" s="17"/>
      <c r="G997" s="5"/>
      <c r="H997" s="16"/>
      <c r="I997" s="5"/>
      <c r="J997" s="5"/>
      <c r="K997" s="5"/>
      <c r="L997" s="5"/>
      <c r="M997" s="5"/>
      <c r="N997" s="5"/>
      <c r="O997" s="5"/>
      <c r="P997" s="98"/>
      <c r="Q997" s="98"/>
      <c r="R997" s="98"/>
      <c r="S997" s="98"/>
      <c r="T997" s="98"/>
      <c r="U997" s="98"/>
      <c r="V997" s="98"/>
      <c r="W997" s="98"/>
      <c r="X997" s="98"/>
      <c r="Y997" s="98"/>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c r="CA997" s="5"/>
      <c r="CB997" s="5"/>
      <c r="CC997" s="5"/>
      <c r="CD997" s="5"/>
      <c r="CE997" s="5"/>
      <c r="CF997" s="5"/>
      <c r="CG997" s="5"/>
      <c r="CH997" s="5"/>
      <c r="CI997" s="5"/>
      <c r="CJ997" s="5"/>
      <c r="CK997" s="5"/>
      <c r="CL997" s="5"/>
      <c r="CM997" s="5"/>
      <c r="CN997" s="5"/>
      <c r="CO997" s="5"/>
      <c r="CP997" s="5"/>
      <c r="CQ997" s="5"/>
      <c r="CR997" s="5"/>
      <c r="CS997" s="5"/>
      <c r="CT997" s="5"/>
      <c r="CU997" s="5"/>
      <c r="CV997" s="5"/>
      <c r="CW997" s="5"/>
      <c r="CX997" s="6"/>
      <c r="CY997" s="6"/>
      <c r="CZ997" s="6"/>
      <c r="DA997" s="6"/>
    </row>
    <row r="998" spans="1:105" x14ac:dyDescent="0.25">
      <c r="A998" s="1"/>
      <c r="B998" s="5"/>
      <c r="C998" s="5"/>
      <c r="D998" s="5"/>
      <c r="E998" s="5"/>
      <c r="F998" s="17"/>
      <c r="G998" s="5"/>
      <c r="H998" s="16"/>
      <c r="I998" s="5"/>
      <c r="J998" s="5"/>
      <c r="K998" s="5"/>
      <c r="L998" s="5"/>
      <c r="M998" s="5"/>
      <c r="N998" s="5"/>
      <c r="O998" s="5"/>
      <c r="P998" s="98"/>
      <c r="Q998" s="98"/>
      <c r="R998" s="98"/>
      <c r="S998" s="98"/>
      <c r="T998" s="98"/>
      <c r="U998" s="98"/>
      <c r="V998" s="98"/>
      <c r="W998" s="98"/>
      <c r="X998" s="98"/>
      <c r="Y998" s="98"/>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c r="CA998" s="5"/>
      <c r="CB998" s="5"/>
      <c r="CC998" s="5"/>
      <c r="CD998" s="5"/>
      <c r="CE998" s="5"/>
      <c r="CF998" s="5"/>
      <c r="CG998" s="5"/>
      <c r="CH998" s="5"/>
      <c r="CI998" s="5"/>
      <c r="CJ998" s="5"/>
      <c r="CK998" s="5"/>
      <c r="CL998" s="5"/>
      <c r="CM998" s="5"/>
      <c r="CN998" s="5"/>
      <c r="CO998" s="5"/>
      <c r="CP998" s="5"/>
      <c r="CQ998" s="5"/>
      <c r="CR998" s="5"/>
      <c r="CS998" s="5"/>
      <c r="CT998" s="5"/>
      <c r="CU998" s="5"/>
      <c r="CV998" s="5"/>
      <c r="CW998" s="5"/>
      <c r="CX998" s="6"/>
      <c r="CY998" s="6"/>
      <c r="CZ998" s="6"/>
      <c r="DA998" s="6"/>
    </row>
    <row r="999" spans="1:105" x14ac:dyDescent="0.25">
      <c r="A999" s="1"/>
      <c r="B999" s="5"/>
      <c r="C999" s="5"/>
      <c r="D999" s="5"/>
      <c r="E999" s="5"/>
      <c r="F999" s="17"/>
      <c r="G999" s="5"/>
      <c r="H999" s="16"/>
      <c r="I999" s="5"/>
      <c r="J999" s="5"/>
      <c r="K999" s="5"/>
      <c r="L999" s="5"/>
      <c r="M999" s="5"/>
      <c r="N999" s="5"/>
      <c r="O999" s="5"/>
      <c r="P999" s="98"/>
      <c r="Q999" s="98"/>
      <c r="R999" s="98"/>
      <c r="S999" s="98"/>
      <c r="T999" s="98"/>
      <c r="U999" s="98"/>
      <c r="V999" s="98"/>
      <c r="W999" s="98"/>
      <c r="X999" s="98"/>
      <c r="Y999" s="98"/>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c r="BS999" s="5"/>
      <c r="BT999" s="5"/>
      <c r="BU999" s="5"/>
      <c r="BV999" s="5"/>
      <c r="BW999" s="5"/>
      <c r="BX999" s="5"/>
      <c r="BY999" s="5"/>
      <c r="BZ999" s="5"/>
      <c r="CA999" s="5"/>
      <c r="CB999" s="5"/>
      <c r="CC999" s="5"/>
      <c r="CD999" s="5"/>
      <c r="CE999" s="5"/>
      <c r="CF999" s="5"/>
      <c r="CG999" s="5"/>
      <c r="CH999" s="5"/>
      <c r="CI999" s="5"/>
      <c r="CJ999" s="5"/>
      <c r="CK999" s="5"/>
      <c r="CL999" s="5"/>
      <c r="CM999" s="5"/>
      <c r="CN999" s="5"/>
      <c r="CO999" s="5"/>
      <c r="CP999" s="5"/>
      <c r="CQ999" s="5"/>
      <c r="CR999" s="5"/>
      <c r="CS999" s="5"/>
      <c r="CT999" s="5"/>
      <c r="CU999" s="5"/>
      <c r="CV999" s="5"/>
      <c r="CW999" s="5"/>
      <c r="CX999" s="6"/>
      <c r="CY999" s="6"/>
      <c r="CZ999" s="6"/>
      <c r="DA999" s="6"/>
    </row>
    <row r="1000" spans="1:105" x14ac:dyDescent="0.25">
      <c r="A1000" s="1"/>
      <c r="B1000" s="5"/>
      <c r="C1000" s="5"/>
      <c r="D1000" s="5"/>
      <c r="E1000" s="5"/>
      <c r="F1000" s="17"/>
      <c r="G1000" s="5"/>
      <c r="H1000" s="16"/>
      <c r="I1000" s="5"/>
      <c r="J1000" s="5"/>
      <c r="K1000" s="5"/>
      <c r="L1000" s="5"/>
      <c r="M1000" s="5"/>
      <c r="N1000" s="5"/>
      <c r="O1000" s="5"/>
      <c r="P1000" s="98"/>
      <c r="Q1000" s="98"/>
      <c r="R1000" s="98"/>
      <c r="S1000" s="98"/>
      <c r="T1000" s="98"/>
      <c r="U1000" s="98"/>
      <c r="V1000" s="98"/>
      <c r="W1000" s="98"/>
      <c r="X1000" s="98"/>
      <c r="Y1000" s="98"/>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c r="BQ1000" s="5"/>
      <c r="BR1000" s="5"/>
      <c r="BS1000" s="5"/>
      <c r="BT1000" s="5"/>
      <c r="BU1000" s="5"/>
      <c r="BV1000" s="5"/>
      <c r="BW1000" s="5"/>
      <c r="BX1000" s="5"/>
      <c r="BY1000" s="5"/>
      <c r="BZ1000" s="5"/>
      <c r="CA1000" s="5"/>
      <c r="CB1000" s="5"/>
      <c r="CC1000" s="5"/>
      <c r="CD1000" s="5"/>
      <c r="CE1000" s="5"/>
      <c r="CF1000" s="5"/>
      <c r="CG1000" s="5"/>
      <c r="CH1000" s="5"/>
      <c r="CI1000" s="5"/>
      <c r="CJ1000" s="5"/>
      <c r="CK1000" s="5"/>
      <c r="CL1000" s="5"/>
      <c r="CM1000" s="5"/>
      <c r="CN1000" s="5"/>
      <c r="CO1000" s="5"/>
      <c r="CP1000" s="5"/>
      <c r="CQ1000" s="5"/>
      <c r="CR1000" s="5"/>
      <c r="CS1000" s="5"/>
      <c r="CT1000" s="5"/>
      <c r="CU1000" s="5"/>
      <c r="CV1000" s="5"/>
      <c r="CW1000" s="5"/>
      <c r="CX1000" s="6"/>
      <c r="CY1000" s="6"/>
      <c r="CZ1000" s="6"/>
      <c r="DA1000" s="6"/>
    </row>
    <row r="1001" spans="1:105" x14ac:dyDescent="0.25">
      <c r="A1001" s="1"/>
      <c r="B1001" s="5"/>
      <c r="C1001" s="5"/>
      <c r="D1001" s="5"/>
      <c r="E1001" s="5"/>
      <c r="F1001" s="17"/>
      <c r="G1001" s="5"/>
      <c r="H1001" s="16"/>
      <c r="I1001" s="5"/>
      <c r="J1001" s="5"/>
      <c r="K1001" s="5"/>
      <c r="L1001" s="5"/>
      <c r="M1001" s="5"/>
      <c r="N1001" s="5"/>
      <c r="O1001" s="5"/>
      <c r="P1001" s="98"/>
      <c r="Q1001" s="98"/>
      <c r="R1001" s="98"/>
      <c r="S1001" s="98"/>
      <c r="T1001" s="98"/>
      <c r="U1001" s="98"/>
      <c r="V1001" s="98"/>
      <c r="W1001" s="98"/>
      <c r="X1001" s="98"/>
      <c r="Y1001" s="98"/>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c r="BU1001" s="5"/>
      <c r="BV1001" s="5"/>
      <c r="BW1001" s="5"/>
      <c r="BX1001" s="5"/>
      <c r="BY1001" s="5"/>
      <c r="BZ1001" s="5"/>
      <c r="CA1001" s="5"/>
      <c r="CB1001" s="5"/>
      <c r="CC1001" s="5"/>
      <c r="CD1001" s="5"/>
      <c r="CE1001" s="5"/>
      <c r="CF1001" s="5"/>
      <c r="CG1001" s="5"/>
      <c r="CH1001" s="5"/>
      <c r="CI1001" s="5"/>
      <c r="CJ1001" s="5"/>
      <c r="CK1001" s="5"/>
      <c r="CL1001" s="5"/>
      <c r="CM1001" s="5"/>
      <c r="CN1001" s="5"/>
      <c r="CO1001" s="5"/>
      <c r="CP1001" s="5"/>
      <c r="CQ1001" s="5"/>
      <c r="CR1001" s="5"/>
      <c r="CS1001" s="5"/>
      <c r="CT1001" s="5"/>
      <c r="CU1001" s="5"/>
      <c r="CV1001" s="5"/>
      <c r="CW1001" s="5"/>
      <c r="CX1001" s="6"/>
      <c r="CY1001" s="6"/>
      <c r="CZ1001" s="6"/>
      <c r="DA1001" s="6"/>
    </row>
    <row r="1002" spans="1:105" x14ac:dyDescent="0.25">
      <c r="A1002" s="1"/>
      <c r="B1002" s="5"/>
      <c r="C1002" s="5"/>
      <c r="D1002" s="5"/>
      <c r="E1002" s="5"/>
      <c r="F1002" s="17"/>
      <c r="G1002" s="5"/>
      <c r="H1002" s="16"/>
      <c r="I1002" s="5"/>
      <c r="J1002" s="5"/>
      <c r="K1002" s="5"/>
      <c r="L1002" s="5"/>
      <c r="M1002" s="5"/>
      <c r="N1002" s="5"/>
      <c r="O1002" s="5"/>
      <c r="P1002" s="98"/>
      <c r="Q1002" s="98"/>
      <c r="R1002" s="98"/>
      <c r="S1002" s="98"/>
      <c r="T1002" s="98"/>
      <c r="U1002" s="98"/>
      <c r="V1002" s="98"/>
      <c r="W1002" s="98"/>
      <c r="X1002" s="98"/>
      <c r="Y1002" s="98"/>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c r="BU1002" s="5"/>
      <c r="BV1002" s="5"/>
      <c r="BW1002" s="5"/>
      <c r="BX1002" s="5"/>
      <c r="BY1002" s="5"/>
      <c r="BZ1002" s="5"/>
      <c r="CA1002" s="5"/>
      <c r="CB1002" s="5"/>
      <c r="CC1002" s="5"/>
      <c r="CD1002" s="5"/>
      <c r="CE1002" s="5"/>
      <c r="CF1002" s="5"/>
      <c r="CG1002" s="5"/>
      <c r="CH1002" s="5"/>
      <c r="CI1002" s="5"/>
      <c r="CJ1002" s="5"/>
      <c r="CK1002" s="5"/>
      <c r="CL1002" s="5"/>
      <c r="CM1002" s="5"/>
      <c r="CN1002" s="5"/>
      <c r="CO1002" s="5"/>
      <c r="CP1002" s="5"/>
      <c r="CQ1002" s="5"/>
      <c r="CR1002" s="5"/>
      <c r="CS1002" s="5"/>
      <c r="CT1002" s="5"/>
      <c r="CU1002" s="5"/>
      <c r="CV1002" s="5"/>
      <c r="CW1002" s="5"/>
      <c r="CX1002" s="6"/>
      <c r="CY1002" s="6"/>
      <c r="CZ1002" s="6"/>
      <c r="DA1002" s="6"/>
    </row>
    <row r="1003" spans="1:105" x14ac:dyDescent="0.25">
      <c r="A1003" s="1"/>
      <c r="B1003" s="5"/>
      <c r="C1003" s="5"/>
      <c r="D1003" s="5"/>
      <c r="E1003" s="5"/>
      <c r="F1003" s="17"/>
      <c r="G1003" s="5"/>
      <c r="H1003" s="16"/>
      <c r="I1003" s="5"/>
      <c r="J1003" s="5"/>
      <c r="K1003" s="5"/>
      <c r="L1003" s="5"/>
      <c r="M1003" s="5"/>
      <c r="N1003" s="5"/>
      <c r="O1003" s="5"/>
      <c r="P1003" s="98"/>
      <c r="Q1003" s="98"/>
      <c r="R1003" s="98"/>
      <c r="S1003" s="98"/>
      <c r="T1003" s="98"/>
      <c r="U1003" s="98"/>
      <c r="V1003" s="98"/>
      <c r="W1003" s="98"/>
      <c r="X1003" s="98"/>
      <c r="Y1003" s="98"/>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N1003" s="5"/>
      <c r="BO1003" s="5"/>
      <c r="BP1003" s="5"/>
      <c r="BQ1003" s="5"/>
      <c r="BR1003" s="5"/>
      <c r="BS1003" s="5"/>
      <c r="BT1003" s="5"/>
      <c r="BU1003" s="5"/>
      <c r="BV1003" s="5"/>
      <c r="BW1003" s="5"/>
      <c r="BX1003" s="5"/>
      <c r="BY1003" s="5"/>
      <c r="BZ1003" s="5"/>
      <c r="CA1003" s="5"/>
      <c r="CB1003" s="5"/>
      <c r="CC1003" s="5"/>
      <c r="CD1003" s="5"/>
      <c r="CE1003" s="5"/>
      <c r="CF1003" s="5"/>
      <c r="CG1003" s="5"/>
      <c r="CH1003" s="5"/>
      <c r="CI1003" s="5"/>
      <c r="CJ1003" s="5"/>
      <c r="CK1003" s="5"/>
      <c r="CL1003" s="5"/>
      <c r="CM1003" s="5"/>
      <c r="CN1003" s="5"/>
      <c r="CO1003" s="5"/>
      <c r="CP1003" s="5"/>
      <c r="CQ1003" s="5"/>
      <c r="CR1003" s="5"/>
      <c r="CS1003" s="5"/>
      <c r="CT1003" s="5"/>
      <c r="CU1003" s="5"/>
      <c r="CV1003" s="5"/>
      <c r="CW1003" s="5"/>
      <c r="CX1003" s="6"/>
      <c r="CY1003" s="6"/>
      <c r="CZ1003" s="6"/>
      <c r="DA1003" s="6"/>
    </row>
    <row r="1004" spans="1:105" x14ac:dyDescent="0.25">
      <c r="A1004" s="1"/>
      <c r="B1004" s="5"/>
      <c r="C1004" s="5"/>
      <c r="D1004" s="5"/>
      <c r="E1004" s="5"/>
      <c r="F1004" s="17"/>
      <c r="G1004" s="5"/>
      <c r="H1004" s="16"/>
      <c r="I1004" s="5"/>
      <c r="J1004" s="5"/>
      <c r="K1004" s="5"/>
      <c r="L1004" s="5"/>
      <c r="M1004" s="5"/>
      <c r="N1004" s="5"/>
      <c r="O1004" s="5"/>
      <c r="P1004" s="98"/>
      <c r="Q1004" s="98"/>
      <c r="R1004" s="98"/>
      <c r="S1004" s="98"/>
      <c r="T1004" s="98"/>
      <c r="U1004" s="98"/>
      <c r="V1004" s="98"/>
      <c r="W1004" s="98"/>
      <c r="X1004" s="98"/>
      <c r="Y1004" s="98"/>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N1004" s="5"/>
      <c r="BO1004" s="5"/>
      <c r="BP1004" s="5"/>
      <c r="BQ1004" s="5"/>
      <c r="BR1004" s="5"/>
      <c r="BS1004" s="5"/>
      <c r="BT1004" s="5"/>
      <c r="BU1004" s="5"/>
      <c r="BV1004" s="5"/>
      <c r="BW1004" s="5"/>
      <c r="BX1004" s="5"/>
      <c r="BY1004" s="5"/>
      <c r="BZ1004" s="5"/>
      <c r="CA1004" s="5"/>
      <c r="CB1004" s="5"/>
      <c r="CC1004" s="5"/>
      <c r="CD1004" s="5"/>
      <c r="CE1004" s="5"/>
      <c r="CF1004" s="5"/>
      <c r="CG1004" s="5"/>
      <c r="CH1004" s="5"/>
      <c r="CI1004" s="5"/>
      <c r="CJ1004" s="5"/>
      <c r="CK1004" s="5"/>
      <c r="CL1004" s="5"/>
      <c r="CM1004" s="5"/>
      <c r="CN1004" s="5"/>
      <c r="CO1004" s="5"/>
      <c r="CP1004" s="5"/>
      <c r="CQ1004" s="5"/>
      <c r="CR1004" s="5"/>
      <c r="CS1004" s="5"/>
      <c r="CT1004" s="5"/>
      <c r="CU1004" s="5"/>
      <c r="CV1004" s="5"/>
      <c r="CW1004" s="5"/>
      <c r="CX1004" s="6"/>
      <c r="CY1004" s="6"/>
      <c r="CZ1004" s="6"/>
      <c r="DA1004" s="6"/>
    </row>
    <row r="1005" spans="1:105" x14ac:dyDescent="0.25">
      <c r="A1005" s="1"/>
      <c r="B1005" s="5"/>
      <c r="C1005" s="5"/>
      <c r="D1005" s="5"/>
      <c r="E1005" s="5"/>
      <c r="F1005" s="17"/>
      <c r="G1005" s="5"/>
      <c r="H1005" s="16"/>
      <c r="I1005" s="5"/>
      <c r="J1005" s="5"/>
      <c r="K1005" s="5"/>
      <c r="L1005" s="5"/>
      <c r="M1005" s="5"/>
      <c r="N1005" s="5"/>
      <c r="O1005" s="5"/>
      <c r="P1005" s="98"/>
      <c r="Q1005" s="98"/>
      <c r="R1005" s="98"/>
      <c r="S1005" s="98"/>
      <c r="T1005" s="98"/>
      <c r="U1005" s="98"/>
      <c r="V1005" s="98"/>
      <c r="W1005" s="98"/>
      <c r="X1005" s="98"/>
      <c r="Y1005" s="98"/>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c r="BU1005" s="5"/>
      <c r="BV1005" s="5"/>
      <c r="BW1005" s="5"/>
      <c r="BX1005" s="5"/>
      <c r="BY1005" s="5"/>
      <c r="BZ1005" s="5"/>
      <c r="CA1005" s="5"/>
      <c r="CB1005" s="5"/>
      <c r="CC1005" s="5"/>
      <c r="CD1005" s="5"/>
      <c r="CE1005" s="5"/>
      <c r="CF1005" s="5"/>
      <c r="CG1005" s="5"/>
      <c r="CH1005" s="5"/>
      <c r="CI1005" s="5"/>
      <c r="CJ1005" s="5"/>
      <c r="CK1005" s="5"/>
      <c r="CL1005" s="5"/>
      <c r="CM1005" s="5"/>
      <c r="CN1005" s="5"/>
      <c r="CO1005" s="5"/>
      <c r="CP1005" s="5"/>
      <c r="CQ1005" s="5"/>
      <c r="CR1005" s="5"/>
      <c r="CS1005" s="5"/>
      <c r="CT1005" s="5"/>
      <c r="CU1005" s="5"/>
      <c r="CV1005" s="5"/>
      <c r="CW1005" s="5"/>
      <c r="CX1005" s="6"/>
      <c r="CY1005" s="6"/>
      <c r="CZ1005" s="6"/>
      <c r="DA1005" s="6"/>
    </row>
    <row r="1006" spans="1:105" x14ac:dyDescent="0.25">
      <c r="A1006" s="1"/>
      <c r="B1006" s="5"/>
      <c r="C1006" s="5"/>
      <c r="D1006" s="5"/>
      <c r="E1006" s="5"/>
      <c r="F1006" s="17"/>
      <c r="G1006" s="5"/>
      <c r="H1006" s="16"/>
      <c r="I1006" s="5"/>
      <c r="J1006" s="5"/>
      <c r="K1006" s="5"/>
      <c r="L1006" s="5"/>
      <c r="M1006" s="5"/>
      <c r="N1006" s="5"/>
      <c r="O1006" s="5"/>
      <c r="P1006" s="98"/>
      <c r="Q1006" s="98"/>
      <c r="R1006" s="98"/>
      <c r="S1006" s="98"/>
      <c r="T1006" s="98"/>
      <c r="U1006" s="98"/>
      <c r="V1006" s="98"/>
      <c r="W1006" s="98"/>
      <c r="X1006" s="98"/>
      <c r="Y1006" s="98"/>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c r="BU1006" s="5"/>
      <c r="BV1006" s="5"/>
      <c r="BW1006" s="5"/>
      <c r="BX1006" s="5"/>
      <c r="BY1006" s="5"/>
      <c r="BZ1006" s="5"/>
      <c r="CA1006" s="5"/>
      <c r="CB1006" s="5"/>
      <c r="CC1006" s="5"/>
      <c r="CD1006" s="5"/>
      <c r="CE1006" s="5"/>
      <c r="CF1006" s="5"/>
      <c r="CG1006" s="5"/>
      <c r="CH1006" s="5"/>
      <c r="CI1006" s="5"/>
      <c r="CJ1006" s="5"/>
      <c r="CK1006" s="5"/>
      <c r="CL1006" s="5"/>
      <c r="CM1006" s="5"/>
      <c r="CN1006" s="5"/>
      <c r="CO1006" s="5"/>
      <c r="CP1006" s="5"/>
      <c r="CQ1006" s="5"/>
      <c r="CR1006" s="5"/>
      <c r="CS1006" s="5"/>
      <c r="CT1006" s="5"/>
      <c r="CU1006" s="5"/>
      <c r="CV1006" s="5"/>
      <c r="CW1006" s="5"/>
      <c r="CX1006" s="6"/>
      <c r="CY1006" s="6"/>
      <c r="CZ1006" s="6"/>
      <c r="DA1006" s="6"/>
    </row>
    <row r="1007" spans="1:105" x14ac:dyDescent="0.25">
      <c r="A1007" s="1"/>
      <c r="B1007" s="5"/>
      <c r="C1007" s="5"/>
      <c r="D1007" s="5"/>
      <c r="E1007" s="5"/>
      <c r="F1007" s="17"/>
      <c r="G1007" s="5"/>
      <c r="H1007" s="16"/>
      <c r="I1007" s="5"/>
      <c r="J1007" s="5"/>
      <c r="K1007" s="5"/>
      <c r="L1007" s="5"/>
      <c r="M1007" s="5"/>
      <c r="N1007" s="5"/>
      <c r="O1007" s="5"/>
      <c r="P1007" s="98"/>
      <c r="Q1007" s="98"/>
      <c r="R1007" s="98"/>
      <c r="S1007" s="98"/>
      <c r="T1007" s="98"/>
      <c r="U1007" s="98"/>
      <c r="V1007" s="98"/>
      <c r="W1007" s="98"/>
      <c r="X1007" s="98"/>
      <c r="Y1007" s="98"/>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5"/>
      <c r="BM1007" s="5"/>
      <c r="BN1007" s="5"/>
      <c r="BO1007" s="5"/>
      <c r="BP1007" s="5"/>
      <c r="BQ1007" s="5"/>
      <c r="BR1007" s="5"/>
      <c r="BS1007" s="5"/>
      <c r="BT1007" s="5"/>
      <c r="BU1007" s="5"/>
      <c r="BV1007" s="5"/>
      <c r="BW1007" s="5"/>
      <c r="BX1007" s="5"/>
      <c r="BY1007" s="5"/>
      <c r="BZ1007" s="5"/>
      <c r="CA1007" s="5"/>
      <c r="CB1007" s="5"/>
      <c r="CC1007" s="5"/>
      <c r="CD1007" s="5"/>
      <c r="CE1007" s="5"/>
      <c r="CF1007" s="5"/>
      <c r="CG1007" s="5"/>
      <c r="CH1007" s="5"/>
      <c r="CI1007" s="5"/>
      <c r="CJ1007" s="5"/>
      <c r="CK1007" s="5"/>
      <c r="CL1007" s="5"/>
      <c r="CM1007" s="5"/>
      <c r="CN1007" s="5"/>
      <c r="CO1007" s="5"/>
      <c r="CP1007" s="5"/>
      <c r="CQ1007" s="5"/>
      <c r="CR1007" s="5"/>
      <c r="CS1007" s="5"/>
      <c r="CT1007" s="5"/>
      <c r="CU1007" s="5"/>
      <c r="CV1007" s="5"/>
      <c r="CW1007" s="5"/>
      <c r="CX1007" s="6"/>
      <c r="CY1007" s="6"/>
      <c r="CZ1007" s="6"/>
      <c r="DA1007" s="6"/>
    </row>
    <row r="1008" spans="1:105" x14ac:dyDescent="0.25">
      <c r="A1008" s="1"/>
      <c r="B1008" s="5"/>
      <c r="C1008" s="5"/>
      <c r="D1008" s="5"/>
      <c r="E1008" s="5"/>
      <c r="F1008" s="17"/>
      <c r="G1008" s="5"/>
      <c r="H1008" s="16"/>
      <c r="I1008" s="5"/>
      <c r="J1008" s="5"/>
      <c r="K1008" s="5"/>
      <c r="L1008" s="5"/>
      <c r="M1008" s="5"/>
      <c r="N1008" s="5"/>
      <c r="O1008" s="5"/>
      <c r="P1008" s="98"/>
      <c r="Q1008" s="98"/>
      <c r="R1008" s="98"/>
      <c r="S1008" s="98"/>
      <c r="T1008" s="98"/>
      <c r="U1008" s="98"/>
      <c r="V1008" s="98"/>
      <c r="W1008" s="98"/>
      <c r="X1008" s="98"/>
      <c r="Y1008" s="98"/>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5"/>
      <c r="BM1008" s="5"/>
      <c r="BN1008" s="5"/>
      <c r="BO1008" s="5"/>
      <c r="BP1008" s="5"/>
      <c r="BQ1008" s="5"/>
      <c r="BR1008" s="5"/>
      <c r="BS1008" s="5"/>
      <c r="BT1008" s="5"/>
      <c r="BU1008" s="5"/>
      <c r="BV1008" s="5"/>
      <c r="BW1008" s="5"/>
      <c r="BX1008" s="5"/>
      <c r="BY1008" s="5"/>
      <c r="BZ1008" s="5"/>
      <c r="CA1008" s="5"/>
      <c r="CB1008" s="5"/>
      <c r="CC1008" s="5"/>
      <c r="CD1008" s="5"/>
      <c r="CE1008" s="5"/>
      <c r="CF1008" s="5"/>
      <c r="CG1008" s="5"/>
      <c r="CH1008" s="5"/>
      <c r="CI1008" s="5"/>
      <c r="CJ1008" s="5"/>
      <c r="CK1008" s="5"/>
      <c r="CL1008" s="5"/>
      <c r="CM1008" s="5"/>
      <c r="CN1008" s="5"/>
      <c r="CO1008" s="5"/>
      <c r="CP1008" s="5"/>
      <c r="CQ1008" s="5"/>
      <c r="CR1008" s="5"/>
      <c r="CS1008" s="5"/>
      <c r="CT1008" s="5"/>
      <c r="CU1008" s="5"/>
      <c r="CV1008" s="5"/>
      <c r="CW1008" s="5"/>
      <c r="CX1008" s="6"/>
      <c r="CY1008" s="6"/>
      <c r="CZ1008" s="6"/>
      <c r="DA1008" s="6"/>
    </row>
    <row r="1009" spans="1:105" x14ac:dyDescent="0.25">
      <c r="A1009" s="1"/>
      <c r="B1009" s="5"/>
      <c r="C1009" s="5"/>
      <c r="D1009" s="5"/>
      <c r="E1009" s="5"/>
      <c r="F1009" s="17"/>
      <c r="G1009" s="5"/>
      <c r="H1009" s="16"/>
      <c r="I1009" s="5"/>
      <c r="J1009" s="5"/>
      <c r="K1009" s="5"/>
      <c r="L1009" s="5"/>
      <c r="M1009" s="5"/>
      <c r="N1009" s="5"/>
      <c r="O1009" s="5"/>
      <c r="P1009" s="98"/>
      <c r="Q1009" s="98"/>
      <c r="R1009" s="98"/>
      <c r="S1009" s="98"/>
      <c r="T1009" s="98"/>
      <c r="U1009" s="98"/>
      <c r="V1009" s="98"/>
      <c r="W1009" s="98"/>
      <c r="X1009" s="98"/>
      <c r="Y1009" s="98"/>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L1009" s="5"/>
      <c r="BM1009" s="5"/>
      <c r="BN1009" s="5"/>
      <c r="BO1009" s="5"/>
      <c r="BP1009" s="5"/>
      <c r="BQ1009" s="5"/>
      <c r="BR1009" s="5"/>
      <c r="BS1009" s="5"/>
      <c r="BT1009" s="5"/>
      <c r="BU1009" s="5"/>
      <c r="BV1009" s="5"/>
      <c r="BW1009" s="5"/>
      <c r="BX1009" s="5"/>
      <c r="BY1009" s="5"/>
      <c r="BZ1009" s="5"/>
      <c r="CA1009" s="5"/>
      <c r="CB1009" s="5"/>
      <c r="CC1009" s="5"/>
      <c r="CD1009" s="5"/>
      <c r="CE1009" s="5"/>
      <c r="CF1009" s="5"/>
      <c r="CG1009" s="5"/>
      <c r="CH1009" s="5"/>
      <c r="CI1009" s="5"/>
      <c r="CJ1009" s="5"/>
      <c r="CK1009" s="5"/>
      <c r="CL1009" s="5"/>
      <c r="CM1009" s="5"/>
      <c r="CN1009" s="5"/>
      <c r="CO1009" s="5"/>
      <c r="CP1009" s="5"/>
      <c r="CQ1009" s="5"/>
      <c r="CR1009" s="5"/>
      <c r="CS1009" s="5"/>
      <c r="CT1009" s="5"/>
      <c r="CU1009" s="5"/>
      <c r="CV1009" s="5"/>
      <c r="CW1009" s="5"/>
      <c r="CX1009" s="6"/>
      <c r="CY1009" s="6"/>
      <c r="CZ1009" s="6"/>
      <c r="DA1009" s="6"/>
    </row>
    <row r="1010" spans="1:105" x14ac:dyDescent="0.25">
      <c r="A1010" s="1"/>
      <c r="B1010" s="5"/>
      <c r="C1010" s="5"/>
      <c r="D1010" s="5"/>
      <c r="E1010" s="5"/>
      <c r="F1010" s="17"/>
      <c r="G1010" s="5"/>
      <c r="H1010" s="16"/>
      <c r="I1010" s="5"/>
      <c r="J1010" s="5"/>
      <c r="K1010" s="5"/>
      <c r="L1010" s="5"/>
      <c r="M1010" s="5"/>
      <c r="N1010" s="5"/>
      <c r="O1010" s="5"/>
      <c r="P1010" s="98"/>
      <c r="Q1010" s="98"/>
      <c r="R1010" s="98"/>
      <c r="S1010" s="98"/>
      <c r="T1010" s="98"/>
      <c r="U1010" s="98"/>
      <c r="V1010" s="98"/>
      <c r="W1010" s="98"/>
      <c r="X1010" s="98"/>
      <c r="Y1010" s="98"/>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c r="BU1010" s="5"/>
      <c r="BV1010" s="5"/>
      <c r="BW1010" s="5"/>
      <c r="BX1010" s="5"/>
      <c r="BY1010" s="5"/>
      <c r="BZ1010" s="5"/>
      <c r="CA1010" s="5"/>
      <c r="CB1010" s="5"/>
      <c r="CC1010" s="5"/>
      <c r="CD1010" s="5"/>
      <c r="CE1010" s="5"/>
      <c r="CF1010" s="5"/>
      <c r="CG1010" s="5"/>
      <c r="CH1010" s="5"/>
      <c r="CI1010" s="5"/>
      <c r="CJ1010" s="5"/>
      <c r="CK1010" s="5"/>
      <c r="CL1010" s="5"/>
      <c r="CM1010" s="5"/>
      <c r="CN1010" s="5"/>
      <c r="CO1010" s="5"/>
      <c r="CP1010" s="5"/>
      <c r="CQ1010" s="5"/>
      <c r="CR1010" s="5"/>
      <c r="CS1010" s="5"/>
      <c r="CT1010" s="5"/>
      <c r="CU1010" s="5"/>
      <c r="CV1010" s="5"/>
      <c r="CW1010" s="5"/>
      <c r="CX1010" s="6"/>
      <c r="CY1010" s="6"/>
      <c r="CZ1010" s="6"/>
      <c r="DA1010" s="6"/>
    </row>
    <row r="1011" spans="1:105" x14ac:dyDescent="0.25">
      <c r="A1011" s="1"/>
      <c r="B1011" s="5"/>
      <c r="C1011" s="5"/>
      <c r="D1011" s="5"/>
      <c r="E1011" s="5"/>
      <c r="F1011" s="17"/>
      <c r="G1011" s="5"/>
      <c r="H1011" s="16"/>
      <c r="I1011" s="5"/>
      <c r="J1011" s="5"/>
      <c r="K1011" s="5"/>
      <c r="L1011" s="5"/>
      <c r="M1011" s="5"/>
      <c r="N1011" s="5"/>
      <c r="O1011" s="5"/>
      <c r="P1011" s="98"/>
      <c r="Q1011" s="98"/>
      <c r="R1011" s="98"/>
      <c r="S1011" s="98"/>
      <c r="T1011" s="98"/>
      <c r="U1011" s="98"/>
      <c r="V1011" s="98"/>
      <c r="W1011" s="98"/>
      <c r="X1011" s="98"/>
      <c r="Y1011" s="98"/>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c r="BU1011" s="5"/>
      <c r="BV1011" s="5"/>
      <c r="BW1011" s="5"/>
      <c r="BX1011" s="5"/>
      <c r="BY1011" s="5"/>
      <c r="BZ1011" s="5"/>
      <c r="CA1011" s="5"/>
      <c r="CB1011" s="5"/>
      <c r="CC1011" s="5"/>
      <c r="CD1011" s="5"/>
      <c r="CE1011" s="5"/>
      <c r="CF1011" s="5"/>
      <c r="CG1011" s="5"/>
      <c r="CH1011" s="5"/>
      <c r="CI1011" s="5"/>
      <c r="CJ1011" s="5"/>
      <c r="CK1011" s="5"/>
      <c r="CL1011" s="5"/>
      <c r="CM1011" s="5"/>
      <c r="CN1011" s="5"/>
      <c r="CO1011" s="5"/>
      <c r="CP1011" s="5"/>
      <c r="CQ1011" s="5"/>
      <c r="CR1011" s="5"/>
      <c r="CS1011" s="5"/>
      <c r="CT1011" s="5"/>
      <c r="CU1011" s="5"/>
      <c r="CV1011" s="5"/>
      <c r="CW1011" s="5"/>
      <c r="CX1011" s="6"/>
      <c r="CY1011" s="6"/>
      <c r="CZ1011" s="6"/>
      <c r="DA1011" s="6"/>
    </row>
    <row r="1012" spans="1:105" x14ac:dyDescent="0.25">
      <c r="A1012" s="1"/>
      <c r="B1012" s="5"/>
      <c r="C1012" s="5"/>
      <c r="D1012" s="5"/>
      <c r="E1012" s="5"/>
      <c r="F1012" s="17"/>
      <c r="G1012" s="5"/>
      <c r="H1012" s="16"/>
      <c r="I1012" s="5"/>
      <c r="J1012" s="5"/>
      <c r="K1012" s="5"/>
      <c r="L1012" s="5"/>
      <c r="M1012" s="5"/>
      <c r="N1012" s="5"/>
      <c r="O1012" s="5"/>
      <c r="P1012" s="98"/>
      <c r="Q1012" s="98"/>
      <c r="R1012" s="98"/>
      <c r="S1012" s="98"/>
      <c r="T1012" s="98"/>
      <c r="U1012" s="98"/>
      <c r="V1012" s="98"/>
      <c r="W1012" s="98"/>
      <c r="X1012" s="98"/>
      <c r="Y1012" s="98"/>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c r="BU1012" s="5"/>
      <c r="BV1012" s="5"/>
      <c r="BW1012" s="5"/>
      <c r="BX1012" s="5"/>
      <c r="BY1012" s="5"/>
      <c r="BZ1012" s="5"/>
      <c r="CA1012" s="5"/>
      <c r="CB1012" s="5"/>
      <c r="CC1012" s="5"/>
      <c r="CD1012" s="5"/>
      <c r="CE1012" s="5"/>
      <c r="CF1012" s="5"/>
      <c r="CG1012" s="5"/>
      <c r="CH1012" s="5"/>
      <c r="CI1012" s="5"/>
      <c r="CJ1012" s="5"/>
      <c r="CK1012" s="5"/>
      <c r="CL1012" s="5"/>
      <c r="CM1012" s="5"/>
      <c r="CN1012" s="5"/>
      <c r="CO1012" s="5"/>
      <c r="CP1012" s="5"/>
      <c r="CQ1012" s="5"/>
      <c r="CR1012" s="5"/>
      <c r="CS1012" s="5"/>
      <c r="CT1012" s="5"/>
      <c r="CU1012" s="5"/>
      <c r="CV1012" s="5"/>
      <c r="CW1012" s="5"/>
      <c r="CX1012" s="6"/>
      <c r="CY1012" s="6"/>
      <c r="CZ1012" s="6"/>
      <c r="DA1012" s="6"/>
    </row>
    <row r="1013" spans="1:105" x14ac:dyDescent="0.25">
      <c r="A1013" s="1"/>
      <c r="B1013" s="5"/>
      <c r="C1013" s="5"/>
      <c r="D1013" s="5"/>
      <c r="E1013" s="5"/>
      <c r="F1013" s="17"/>
      <c r="G1013" s="5"/>
      <c r="H1013" s="16"/>
      <c r="I1013" s="5"/>
      <c r="J1013" s="5"/>
      <c r="K1013" s="5"/>
      <c r="L1013" s="5"/>
      <c r="M1013" s="5"/>
      <c r="N1013" s="5"/>
      <c r="O1013" s="5"/>
      <c r="P1013" s="98"/>
      <c r="Q1013" s="98"/>
      <c r="R1013" s="98"/>
      <c r="S1013" s="98"/>
      <c r="T1013" s="98"/>
      <c r="U1013" s="98"/>
      <c r="V1013" s="98"/>
      <c r="W1013" s="98"/>
      <c r="X1013" s="98"/>
      <c r="Y1013" s="98"/>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c r="BI1013" s="5"/>
      <c r="BJ1013" s="5"/>
      <c r="BK1013" s="5"/>
      <c r="BL1013" s="5"/>
      <c r="BM1013" s="5"/>
      <c r="BN1013" s="5"/>
      <c r="BO1013" s="5"/>
      <c r="BP1013" s="5"/>
      <c r="BQ1013" s="5"/>
      <c r="BR1013" s="5"/>
      <c r="BS1013" s="5"/>
      <c r="BT1013" s="5"/>
      <c r="BU1013" s="5"/>
      <c r="BV1013" s="5"/>
      <c r="BW1013" s="5"/>
      <c r="BX1013" s="5"/>
      <c r="BY1013" s="5"/>
      <c r="BZ1013" s="5"/>
      <c r="CA1013" s="5"/>
      <c r="CB1013" s="5"/>
      <c r="CC1013" s="5"/>
      <c r="CD1013" s="5"/>
      <c r="CE1013" s="5"/>
      <c r="CF1013" s="5"/>
      <c r="CG1013" s="5"/>
      <c r="CH1013" s="5"/>
      <c r="CI1013" s="5"/>
      <c r="CJ1013" s="5"/>
      <c r="CK1013" s="5"/>
      <c r="CL1013" s="5"/>
      <c r="CM1013" s="5"/>
      <c r="CN1013" s="5"/>
      <c r="CO1013" s="5"/>
      <c r="CP1013" s="5"/>
      <c r="CQ1013" s="5"/>
      <c r="CR1013" s="5"/>
      <c r="CS1013" s="5"/>
      <c r="CT1013" s="5"/>
      <c r="CU1013" s="5"/>
      <c r="CV1013" s="5"/>
      <c r="CW1013" s="5"/>
      <c r="CX1013" s="6"/>
      <c r="CY1013" s="6"/>
      <c r="CZ1013" s="6"/>
      <c r="DA1013" s="6"/>
    </row>
    <row r="1014" spans="1:105" x14ac:dyDescent="0.25">
      <c r="A1014" s="1"/>
      <c r="B1014" s="5"/>
      <c r="C1014" s="5"/>
      <c r="D1014" s="5"/>
      <c r="E1014" s="5"/>
      <c r="F1014" s="17"/>
      <c r="G1014" s="5"/>
      <c r="H1014" s="16"/>
      <c r="I1014" s="5"/>
      <c r="J1014" s="5"/>
      <c r="K1014" s="5"/>
      <c r="L1014" s="5"/>
      <c r="M1014" s="5"/>
      <c r="N1014" s="5"/>
      <c r="O1014" s="5"/>
      <c r="P1014" s="98"/>
      <c r="Q1014" s="98"/>
      <c r="R1014" s="98"/>
      <c r="S1014" s="98"/>
      <c r="T1014" s="98"/>
      <c r="U1014" s="98"/>
      <c r="V1014" s="98"/>
      <c r="W1014" s="98"/>
      <c r="X1014" s="98"/>
      <c r="Y1014" s="98"/>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c r="BU1014" s="5"/>
      <c r="BV1014" s="5"/>
      <c r="BW1014" s="5"/>
      <c r="BX1014" s="5"/>
      <c r="BY1014" s="5"/>
      <c r="BZ1014" s="5"/>
      <c r="CA1014" s="5"/>
      <c r="CB1014" s="5"/>
      <c r="CC1014" s="5"/>
      <c r="CD1014" s="5"/>
      <c r="CE1014" s="5"/>
      <c r="CF1014" s="5"/>
      <c r="CG1014" s="5"/>
      <c r="CH1014" s="5"/>
      <c r="CI1014" s="5"/>
      <c r="CJ1014" s="5"/>
      <c r="CK1014" s="5"/>
      <c r="CL1014" s="5"/>
      <c r="CM1014" s="5"/>
      <c r="CN1014" s="5"/>
      <c r="CO1014" s="5"/>
      <c r="CP1014" s="5"/>
      <c r="CQ1014" s="5"/>
      <c r="CR1014" s="5"/>
      <c r="CS1014" s="5"/>
      <c r="CT1014" s="5"/>
      <c r="CU1014" s="5"/>
      <c r="CV1014" s="5"/>
      <c r="CW1014" s="5"/>
      <c r="CX1014" s="6"/>
      <c r="CY1014" s="6"/>
      <c r="CZ1014" s="6"/>
      <c r="DA1014" s="6"/>
    </row>
    <row r="1015" spans="1:105" x14ac:dyDescent="0.25">
      <c r="A1015" s="1"/>
      <c r="B1015" s="5"/>
      <c r="C1015" s="5"/>
      <c r="D1015" s="5"/>
      <c r="E1015" s="5"/>
      <c r="F1015" s="17"/>
      <c r="G1015" s="5"/>
      <c r="H1015" s="16"/>
      <c r="I1015" s="5"/>
      <c r="J1015" s="5"/>
      <c r="K1015" s="5"/>
      <c r="L1015" s="5"/>
      <c r="M1015" s="5"/>
      <c r="N1015" s="5"/>
      <c r="O1015" s="5"/>
      <c r="P1015" s="98"/>
      <c r="Q1015" s="98"/>
      <c r="R1015" s="98"/>
      <c r="S1015" s="98"/>
      <c r="T1015" s="98"/>
      <c r="U1015" s="98"/>
      <c r="V1015" s="98"/>
      <c r="W1015" s="98"/>
      <c r="X1015" s="98"/>
      <c r="Y1015" s="98"/>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c r="BL1015" s="5"/>
      <c r="BM1015" s="5"/>
      <c r="BN1015" s="5"/>
      <c r="BO1015" s="5"/>
      <c r="BP1015" s="5"/>
      <c r="BQ1015" s="5"/>
      <c r="BR1015" s="5"/>
      <c r="BS1015" s="5"/>
      <c r="BT1015" s="5"/>
      <c r="BU1015" s="5"/>
      <c r="BV1015" s="5"/>
      <c r="BW1015" s="5"/>
      <c r="BX1015" s="5"/>
      <c r="BY1015" s="5"/>
      <c r="BZ1015" s="5"/>
      <c r="CA1015" s="5"/>
      <c r="CB1015" s="5"/>
      <c r="CC1015" s="5"/>
      <c r="CD1015" s="5"/>
      <c r="CE1015" s="5"/>
      <c r="CF1015" s="5"/>
      <c r="CG1015" s="5"/>
      <c r="CH1015" s="5"/>
      <c r="CI1015" s="5"/>
      <c r="CJ1015" s="5"/>
      <c r="CK1015" s="5"/>
      <c r="CL1015" s="5"/>
      <c r="CM1015" s="5"/>
      <c r="CN1015" s="5"/>
      <c r="CO1015" s="5"/>
      <c r="CP1015" s="5"/>
      <c r="CQ1015" s="5"/>
      <c r="CR1015" s="5"/>
      <c r="CS1015" s="5"/>
      <c r="CT1015" s="5"/>
      <c r="CU1015" s="5"/>
      <c r="CV1015" s="5"/>
      <c r="CW1015" s="5"/>
      <c r="CX1015" s="6"/>
      <c r="CY1015" s="6"/>
      <c r="CZ1015" s="6"/>
      <c r="DA1015" s="6"/>
    </row>
    <row r="1016" spans="1:105" x14ac:dyDescent="0.25">
      <c r="A1016" s="1"/>
      <c r="B1016" s="5"/>
      <c r="C1016" s="5"/>
      <c r="D1016" s="5"/>
      <c r="E1016" s="5"/>
      <c r="F1016" s="17"/>
      <c r="G1016" s="5"/>
      <c r="H1016" s="16"/>
      <c r="I1016" s="5"/>
      <c r="J1016" s="5"/>
      <c r="K1016" s="5"/>
      <c r="L1016" s="5"/>
      <c r="M1016" s="5"/>
      <c r="N1016" s="5"/>
      <c r="O1016" s="5"/>
      <c r="P1016" s="98"/>
      <c r="Q1016" s="98"/>
      <c r="R1016" s="98"/>
      <c r="S1016" s="98"/>
      <c r="T1016" s="98"/>
      <c r="U1016" s="98"/>
      <c r="V1016" s="98"/>
      <c r="W1016" s="98"/>
      <c r="X1016" s="98"/>
      <c r="Y1016" s="98"/>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c r="BU1016" s="5"/>
      <c r="BV1016" s="5"/>
      <c r="BW1016" s="5"/>
      <c r="BX1016" s="5"/>
      <c r="BY1016" s="5"/>
      <c r="BZ1016" s="5"/>
      <c r="CA1016" s="5"/>
      <c r="CB1016" s="5"/>
      <c r="CC1016" s="5"/>
      <c r="CD1016" s="5"/>
      <c r="CE1016" s="5"/>
      <c r="CF1016" s="5"/>
      <c r="CG1016" s="5"/>
      <c r="CH1016" s="5"/>
      <c r="CI1016" s="5"/>
      <c r="CJ1016" s="5"/>
      <c r="CK1016" s="5"/>
      <c r="CL1016" s="5"/>
      <c r="CM1016" s="5"/>
      <c r="CN1016" s="5"/>
      <c r="CO1016" s="5"/>
      <c r="CP1016" s="5"/>
      <c r="CQ1016" s="5"/>
      <c r="CR1016" s="5"/>
      <c r="CS1016" s="5"/>
      <c r="CT1016" s="5"/>
      <c r="CU1016" s="5"/>
      <c r="CV1016" s="5"/>
      <c r="CW1016" s="5"/>
      <c r="CX1016" s="6"/>
      <c r="CY1016" s="6"/>
      <c r="CZ1016" s="6"/>
      <c r="DA1016" s="6"/>
    </row>
    <row r="1017" spans="1:105" x14ac:dyDescent="0.25">
      <c r="A1017" s="1"/>
      <c r="B1017" s="5"/>
      <c r="C1017" s="5"/>
      <c r="D1017" s="5"/>
      <c r="E1017" s="5"/>
      <c r="F1017" s="17"/>
      <c r="G1017" s="5"/>
      <c r="H1017" s="16"/>
      <c r="I1017" s="5"/>
      <c r="J1017" s="5"/>
      <c r="K1017" s="5"/>
      <c r="L1017" s="5"/>
      <c r="M1017" s="5"/>
      <c r="N1017" s="5"/>
      <c r="O1017" s="5"/>
      <c r="P1017" s="98"/>
      <c r="Q1017" s="98"/>
      <c r="R1017" s="98"/>
      <c r="S1017" s="98"/>
      <c r="T1017" s="98"/>
      <c r="U1017" s="98"/>
      <c r="V1017" s="98"/>
      <c r="W1017" s="98"/>
      <c r="X1017" s="98"/>
      <c r="Y1017" s="98"/>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5"/>
      <c r="BV1017" s="5"/>
      <c r="BW1017" s="5"/>
      <c r="BX1017" s="5"/>
      <c r="BY1017" s="5"/>
      <c r="BZ1017" s="5"/>
      <c r="CA1017" s="5"/>
      <c r="CB1017" s="5"/>
      <c r="CC1017" s="5"/>
      <c r="CD1017" s="5"/>
      <c r="CE1017" s="5"/>
      <c r="CF1017" s="5"/>
      <c r="CG1017" s="5"/>
      <c r="CH1017" s="5"/>
      <c r="CI1017" s="5"/>
      <c r="CJ1017" s="5"/>
      <c r="CK1017" s="5"/>
      <c r="CL1017" s="5"/>
      <c r="CM1017" s="5"/>
      <c r="CN1017" s="5"/>
      <c r="CO1017" s="5"/>
      <c r="CP1017" s="5"/>
      <c r="CQ1017" s="5"/>
      <c r="CR1017" s="5"/>
      <c r="CS1017" s="5"/>
      <c r="CT1017" s="5"/>
      <c r="CU1017" s="5"/>
      <c r="CV1017" s="5"/>
      <c r="CW1017" s="5"/>
      <c r="CX1017" s="6"/>
      <c r="CY1017" s="6"/>
      <c r="CZ1017" s="6"/>
      <c r="DA1017" s="6"/>
    </row>
    <row r="1018" spans="1:105" x14ac:dyDescent="0.25">
      <c r="A1018" s="1"/>
      <c r="B1018" s="5"/>
      <c r="C1018" s="5"/>
      <c r="D1018" s="5"/>
      <c r="E1018" s="5"/>
      <c r="F1018" s="17"/>
      <c r="G1018" s="5"/>
      <c r="H1018" s="16"/>
      <c r="I1018" s="5"/>
      <c r="J1018" s="5"/>
      <c r="K1018" s="5"/>
      <c r="L1018" s="5"/>
      <c r="M1018" s="5"/>
      <c r="N1018" s="5"/>
      <c r="O1018" s="5"/>
      <c r="P1018" s="98"/>
      <c r="Q1018" s="98"/>
      <c r="R1018" s="98"/>
      <c r="S1018" s="98"/>
      <c r="T1018" s="98"/>
      <c r="U1018" s="98"/>
      <c r="V1018" s="98"/>
      <c r="W1018" s="98"/>
      <c r="X1018" s="98"/>
      <c r="Y1018" s="98"/>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5"/>
      <c r="BV1018" s="5"/>
      <c r="BW1018" s="5"/>
      <c r="BX1018" s="5"/>
      <c r="BY1018" s="5"/>
      <c r="BZ1018" s="5"/>
      <c r="CA1018" s="5"/>
      <c r="CB1018" s="5"/>
      <c r="CC1018" s="5"/>
      <c r="CD1018" s="5"/>
      <c r="CE1018" s="5"/>
      <c r="CF1018" s="5"/>
      <c r="CG1018" s="5"/>
      <c r="CH1018" s="5"/>
      <c r="CI1018" s="5"/>
      <c r="CJ1018" s="5"/>
      <c r="CK1018" s="5"/>
      <c r="CL1018" s="5"/>
      <c r="CM1018" s="5"/>
      <c r="CN1018" s="5"/>
      <c r="CO1018" s="5"/>
      <c r="CP1018" s="5"/>
      <c r="CQ1018" s="5"/>
      <c r="CR1018" s="5"/>
      <c r="CS1018" s="5"/>
      <c r="CT1018" s="5"/>
      <c r="CU1018" s="5"/>
      <c r="CV1018" s="5"/>
      <c r="CW1018" s="5"/>
      <c r="CX1018" s="6"/>
      <c r="CY1018" s="6"/>
      <c r="CZ1018" s="6"/>
      <c r="DA1018" s="6"/>
    </row>
    <row r="1019" spans="1:105" x14ac:dyDescent="0.25">
      <c r="A1019" s="1"/>
      <c r="B1019" s="5"/>
      <c r="C1019" s="5"/>
      <c r="D1019" s="5"/>
      <c r="E1019" s="5"/>
      <c r="F1019" s="17"/>
      <c r="G1019" s="5"/>
      <c r="H1019" s="16"/>
      <c r="I1019" s="5"/>
      <c r="J1019" s="5"/>
      <c r="K1019" s="5"/>
      <c r="L1019" s="5"/>
      <c r="M1019" s="5"/>
      <c r="N1019" s="5"/>
      <c r="O1019" s="5"/>
      <c r="P1019" s="98"/>
      <c r="Q1019" s="98"/>
      <c r="R1019" s="98"/>
      <c r="S1019" s="98"/>
      <c r="T1019" s="98"/>
      <c r="U1019" s="98"/>
      <c r="V1019" s="98"/>
      <c r="W1019" s="98"/>
      <c r="X1019" s="98"/>
      <c r="Y1019" s="98"/>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5"/>
      <c r="CD1019" s="5"/>
      <c r="CE1019" s="5"/>
      <c r="CF1019" s="5"/>
      <c r="CG1019" s="5"/>
      <c r="CH1019" s="5"/>
      <c r="CI1019" s="5"/>
      <c r="CJ1019" s="5"/>
      <c r="CK1019" s="5"/>
      <c r="CL1019" s="5"/>
      <c r="CM1019" s="5"/>
      <c r="CN1019" s="5"/>
      <c r="CO1019" s="5"/>
      <c r="CP1019" s="5"/>
      <c r="CQ1019" s="5"/>
      <c r="CR1019" s="5"/>
      <c r="CS1019" s="5"/>
      <c r="CT1019" s="5"/>
      <c r="CU1019" s="5"/>
      <c r="CV1019" s="5"/>
      <c r="CW1019" s="5"/>
      <c r="CX1019" s="6"/>
      <c r="CY1019" s="6"/>
      <c r="CZ1019" s="6"/>
      <c r="DA1019" s="6"/>
    </row>
    <row r="1020" spans="1:105" x14ac:dyDescent="0.25">
      <c r="A1020" s="1"/>
      <c r="B1020" s="5"/>
      <c r="C1020" s="5"/>
      <c r="D1020" s="5"/>
      <c r="E1020" s="5"/>
      <c r="F1020" s="17"/>
      <c r="G1020" s="5"/>
      <c r="H1020" s="16"/>
      <c r="I1020" s="5"/>
      <c r="J1020" s="5"/>
      <c r="K1020" s="5"/>
      <c r="L1020" s="5"/>
      <c r="M1020" s="5"/>
      <c r="N1020" s="5"/>
      <c r="O1020" s="5"/>
      <c r="P1020" s="98"/>
      <c r="Q1020" s="98"/>
      <c r="R1020" s="98"/>
      <c r="S1020" s="98"/>
      <c r="T1020" s="98"/>
      <c r="U1020" s="98"/>
      <c r="V1020" s="98"/>
      <c r="W1020" s="98"/>
      <c r="X1020" s="98"/>
      <c r="Y1020" s="98"/>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5"/>
      <c r="BV1020" s="5"/>
      <c r="BW1020" s="5"/>
      <c r="BX1020" s="5"/>
      <c r="BY1020" s="5"/>
      <c r="BZ1020" s="5"/>
      <c r="CA1020" s="5"/>
      <c r="CB1020" s="5"/>
      <c r="CC1020" s="5"/>
      <c r="CD1020" s="5"/>
      <c r="CE1020" s="5"/>
      <c r="CF1020" s="5"/>
      <c r="CG1020" s="5"/>
      <c r="CH1020" s="5"/>
      <c r="CI1020" s="5"/>
      <c r="CJ1020" s="5"/>
      <c r="CK1020" s="5"/>
      <c r="CL1020" s="5"/>
      <c r="CM1020" s="5"/>
      <c r="CN1020" s="5"/>
      <c r="CO1020" s="5"/>
      <c r="CP1020" s="5"/>
      <c r="CQ1020" s="5"/>
      <c r="CR1020" s="5"/>
      <c r="CS1020" s="5"/>
      <c r="CT1020" s="5"/>
      <c r="CU1020" s="5"/>
      <c r="CV1020" s="5"/>
      <c r="CW1020" s="5"/>
      <c r="CX1020" s="6"/>
      <c r="CY1020" s="6"/>
      <c r="CZ1020" s="6"/>
      <c r="DA1020" s="6"/>
    </row>
    <row r="1021" spans="1:105" x14ac:dyDescent="0.25">
      <c r="A1021" s="1"/>
      <c r="B1021" s="5"/>
      <c r="C1021" s="5"/>
      <c r="D1021" s="5"/>
      <c r="E1021" s="5"/>
      <c r="F1021" s="17"/>
      <c r="G1021" s="5"/>
      <c r="H1021" s="16"/>
      <c r="I1021" s="5"/>
      <c r="J1021" s="5"/>
      <c r="K1021" s="5"/>
      <c r="L1021" s="5"/>
      <c r="M1021" s="5"/>
      <c r="N1021" s="5"/>
      <c r="O1021" s="5"/>
      <c r="P1021" s="98"/>
      <c r="Q1021" s="98"/>
      <c r="R1021" s="98"/>
      <c r="S1021" s="98"/>
      <c r="T1021" s="98"/>
      <c r="U1021" s="98"/>
      <c r="V1021" s="98"/>
      <c r="W1021" s="98"/>
      <c r="X1021" s="98"/>
      <c r="Y1021" s="98"/>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N1021" s="5"/>
      <c r="BO1021" s="5"/>
      <c r="BP1021" s="5"/>
      <c r="BQ1021" s="5"/>
      <c r="BR1021" s="5"/>
      <c r="BS1021" s="5"/>
      <c r="BT1021" s="5"/>
      <c r="BU1021" s="5"/>
      <c r="BV1021" s="5"/>
      <c r="BW1021" s="5"/>
      <c r="BX1021" s="5"/>
      <c r="BY1021" s="5"/>
      <c r="BZ1021" s="5"/>
      <c r="CA1021" s="5"/>
      <c r="CB1021" s="5"/>
      <c r="CC1021" s="5"/>
      <c r="CD1021" s="5"/>
      <c r="CE1021" s="5"/>
      <c r="CF1021" s="5"/>
      <c r="CG1021" s="5"/>
      <c r="CH1021" s="5"/>
      <c r="CI1021" s="5"/>
      <c r="CJ1021" s="5"/>
      <c r="CK1021" s="5"/>
      <c r="CL1021" s="5"/>
      <c r="CM1021" s="5"/>
      <c r="CN1021" s="5"/>
      <c r="CO1021" s="5"/>
      <c r="CP1021" s="5"/>
      <c r="CQ1021" s="5"/>
      <c r="CR1021" s="5"/>
      <c r="CS1021" s="5"/>
      <c r="CT1021" s="5"/>
      <c r="CU1021" s="5"/>
      <c r="CV1021" s="5"/>
      <c r="CW1021" s="5"/>
      <c r="CX1021" s="6"/>
      <c r="CY1021" s="6"/>
      <c r="CZ1021" s="6"/>
      <c r="DA1021" s="6"/>
    </row>
    <row r="1022" spans="1:105" x14ac:dyDescent="0.25">
      <c r="A1022" s="1"/>
      <c r="B1022" s="5"/>
      <c r="C1022" s="5"/>
      <c r="D1022" s="5"/>
      <c r="E1022" s="5"/>
      <c r="F1022" s="17"/>
      <c r="G1022" s="5"/>
      <c r="H1022" s="16"/>
      <c r="I1022" s="5"/>
      <c r="J1022" s="5"/>
      <c r="K1022" s="5"/>
      <c r="L1022" s="5"/>
      <c r="M1022" s="5"/>
      <c r="N1022" s="5"/>
      <c r="O1022" s="5"/>
      <c r="P1022" s="98"/>
      <c r="Q1022" s="98"/>
      <c r="R1022" s="98"/>
      <c r="S1022" s="98"/>
      <c r="T1022" s="98"/>
      <c r="U1022" s="98"/>
      <c r="V1022" s="98"/>
      <c r="W1022" s="98"/>
      <c r="X1022" s="98"/>
      <c r="Y1022" s="98"/>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c r="BU1022" s="5"/>
      <c r="BV1022" s="5"/>
      <c r="BW1022" s="5"/>
      <c r="BX1022" s="5"/>
      <c r="BY1022" s="5"/>
      <c r="BZ1022" s="5"/>
      <c r="CA1022" s="5"/>
      <c r="CB1022" s="5"/>
      <c r="CC1022" s="5"/>
      <c r="CD1022" s="5"/>
      <c r="CE1022" s="5"/>
      <c r="CF1022" s="5"/>
      <c r="CG1022" s="5"/>
      <c r="CH1022" s="5"/>
      <c r="CI1022" s="5"/>
      <c r="CJ1022" s="5"/>
      <c r="CK1022" s="5"/>
      <c r="CL1022" s="5"/>
      <c r="CM1022" s="5"/>
      <c r="CN1022" s="5"/>
      <c r="CO1022" s="5"/>
      <c r="CP1022" s="5"/>
      <c r="CQ1022" s="5"/>
      <c r="CR1022" s="5"/>
      <c r="CS1022" s="5"/>
      <c r="CT1022" s="5"/>
      <c r="CU1022" s="5"/>
      <c r="CV1022" s="5"/>
      <c r="CW1022" s="5"/>
      <c r="CX1022" s="6"/>
      <c r="CY1022" s="6"/>
      <c r="CZ1022" s="6"/>
      <c r="DA1022" s="6"/>
    </row>
    <row r="1023" spans="1:105" x14ac:dyDescent="0.25">
      <c r="A1023" s="1"/>
      <c r="B1023" s="5"/>
      <c r="C1023" s="5"/>
      <c r="D1023" s="5"/>
      <c r="E1023" s="5"/>
      <c r="F1023" s="17"/>
      <c r="G1023" s="5"/>
      <c r="H1023" s="16"/>
      <c r="I1023" s="5"/>
      <c r="J1023" s="5"/>
      <c r="K1023" s="5"/>
      <c r="L1023" s="5"/>
      <c r="M1023" s="5"/>
      <c r="N1023" s="5"/>
      <c r="O1023" s="5"/>
      <c r="P1023" s="98"/>
      <c r="Q1023" s="98"/>
      <c r="R1023" s="98"/>
      <c r="S1023" s="98"/>
      <c r="T1023" s="98"/>
      <c r="U1023" s="98"/>
      <c r="V1023" s="98"/>
      <c r="W1023" s="98"/>
      <c r="X1023" s="98"/>
      <c r="Y1023" s="98"/>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5"/>
      <c r="BM1023" s="5"/>
      <c r="BN1023" s="5"/>
      <c r="BO1023" s="5"/>
      <c r="BP1023" s="5"/>
      <c r="BQ1023" s="5"/>
      <c r="BR1023" s="5"/>
      <c r="BS1023" s="5"/>
      <c r="BT1023" s="5"/>
      <c r="BU1023" s="5"/>
      <c r="BV1023" s="5"/>
      <c r="BW1023" s="5"/>
      <c r="BX1023" s="5"/>
      <c r="BY1023" s="5"/>
      <c r="BZ1023" s="5"/>
      <c r="CA1023" s="5"/>
      <c r="CB1023" s="5"/>
      <c r="CC1023" s="5"/>
      <c r="CD1023" s="5"/>
      <c r="CE1023" s="5"/>
      <c r="CF1023" s="5"/>
      <c r="CG1023" s="5"/>
      <c r="CH1023" s="5"/>
      <c r="CI1023" s="5"/>
      <c r="CJ1023" s="5"/>
      <c r="CK1023" s="5"/>
      <c r="CL1023" s="5"/>
      <c r="CM1023" s="5"/>
      <c r="CN1023" s="5"/>
      <c r="CO1023" s="5"/>
      <c r="CP1023" s="5"/>
      <c r="CQ1023" s="5"/>
      <c r="CR1023" s="5"/>
      <c r="CS1023" s="5"/>
      <c r="CT1023" s="5"/>
      <c r="CU1023" s="5"/>
      <c r="CV1023" s="5"/>
      <c r="CW1023" s="5"/>
      <c r="CX1023" s="6"/>
      <c r="CY1023" s="6"/>
      <c r="CZ1023" s="6"/>
      <c r="DA1023" s="6"/>
    </row>
    <row r="1024" spans="1:105" x14ac:dyDescent="0.25">
      <c r="A1024" s="1"/>
      <c r="B1024" s="5"/>
      <c r="C1024" s="5"/>
      <c r="D1024" s="5"/>
      <c r="E1024" s="5"/>
      <c r="F1024" s="17"/>
      <c r="G1024" s="5"/>
      <c r="H1024" s="16"/>
      <c r="I1024" s="5"/>
      <c r="J1024" s="5"/>
      <c r="K1024" s="5"/>
      <c r="L1024" s="5"/>
      <c r="M1024" s="5"/>
      <c r="N1024" s="5"/>
      <c r="O1024" s="5"/>
      <c r="P1024" s="98"/>
      <c r="Q1024" s="98"/>
      <c r="R1024" s="98"/>
      <c r="S1024" s="98"/>
      <c r="T1024" s="98"/>
      <c r="U1024" s="98"/>
      <c r="V1024" s="98"/>
      <c r="W1024" s="98"/>
      <c r="X1024" s="98"/>
      <c r="Y1024" s="98"/>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c r="BU1024" s="5"/>
      <c r="BV1024" s="5"/>
      <c r="BW1024" s="5"/>
      <c r="BX1024" s="5"/>
      <c r="BY1024" s="5"/>
      <c r="BZ1024" s="5"/>
      <c r="CA1024" s="5"/>
      <c r="CB1024" s="5"/>
      <c r="CC1024" s="5"/>
      <c r="CD1024" s="5"/>
      <c r="CE1024" s="5"/>
      <c r="CF1024" s="5"/>
      <c r="CG1024" s="5"/>
      <c r="CH1024" s="5"/>
      <c r="CI1024" s="5"/>
      <c r="CJ1024" s="5"/>
      <c r="CK1024" s="5"/>
      <c r="CL1024" s="5"/>
      <c r="CM1024" s="5"/>
      <c r="CN1024" s="5"/>
      <c r="CO1024" s="5"/>
      <c r="CP1024" s="5"/>
      <c r="CQ1024" s="5"/>
      <c r="CR1024" s="5"/>
      <c r="CS1024" s="5"/>
      <c r="CT1024" s="5"/>
      <c r="CU1024" s="5"/>
      <c r="CV1024" s="5"/>
      <c r="CW1024" s="5"/>
      <c r="CX1024" s="6"/>
      <c r="CY1024" s="6"/>
      <c r="CZ1024" s="6"/>
      <c r="DA1024" s="6"/>
    </row>
    <row r="1025" spans="1:105" x14ac:dyDescent="0.25">
      <c r="A1025" s="1"/>
      <c r="B1025" s="5"/>
      <c r="C1025" s="5"/>
      <c r="D1025" s="5"/>
      <c r="E1025" s="5"/>
      <c r="F1025" s="17"/>
      <c r="G1025" s="5"/>
      <c r="H1025" s="16"/>
      <c r="I1025" s="5"/>
      <c r="J1025" s="5"/>
      <c r="K1025" s="5"/>
      <c r="L1025" s="5"/>
      <c r="M1025" s="5"/>
      <c r="N1025" s="5"/>
      <c r="O1025" s="5"/>
      <c r="P1025" s="98"/>
      <c r="Q1025" s="98"/>
      <c r="R1025" s="98"/>
      <c r="S1025" s="98"/>
      <c r="T1025" s="98"/>
      <c r="U1025" s="98"/>
      <c r="V1025" s="98"/>
      <c r="W1025" s="98"/>
      <c r="X1025" s="98"/>
      <c r="Y1025" s="98"/>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5"/>
      <c r="BV1025" s="5"/>
      <c r="BW1025" s="5"/>
      <c r="BX1025" s="5"/>
      <c r="BY1025" s="5"/>
      <c r="BZ1025" s="5"/>
      <c r="CA1025" s="5"/>
      <c r="CB1025" s="5"/>
      <c r="CC1025" s="5"/>
      <c r="CD1025" s="5"/>
      <c r="CE1025" s="5"/>
      <c r="CF1025" s="5"/>
      <c r="CG1025" s="5"/>
      <c r="CH1025" s="5"/>
      <c r="CI1025" s="5"/>
      <c r="CJ1025" s="5"/>
      <c r="CK1025" s="5"/>
      <c r="CL1025" s="5"/>
      <c r="CM1025" s="5"/>
      <c r="CN1025" s="5"/>
      <c r="CO1025" s="5"/>
      <c r="CP1025" s="5"/>
      <c r="CQ1025" s="5"/>
      <c r="CR1025" s="5"/>
      <c r="CS1025" s="5"/>
      <c r="CT1025" s="5"/>
      <c r="CU1025" s="5"/>
      <c r="CV1025" s="5"/>
      <c r="CW1025" s="5"/>
      <c r="CX1025" s="6"/>
      <c r="CY1025" s="6"/>
      <c r="CZ1025" s="6"/>
      <c r="DA1025" s="6"/>
    </row>
    <row r="1026" spans="1:105" x14ac:dyDescent="0.25">
      <c r="A1026" s="1"/>
      <c r="B1026" s="5"/>
      <c r="C1026" s="5"/>
      <c r="D1026" s="5"/>
      <c r="E1026" s="5"/>
      <c r="F1026" s="17"/>
      <c r="G1026" s="5"/>
      <c r="H1026" s="16"/>
      <c r="I1026" s="5"/>
      <c r="J1026" s="5"/>
      <c r="K1026" s="5"/>
      <c r="L1026" s="5"/>
      <c r="M1026" s="5"/>
      <c r="N1026" s="5"/>
      <c r="O1026" s="5"/>
      <c r="P1026" s="98"/>
      <c r="Q1026" s="98"/>
      <c r="R1026" s="98"/>
      <c r="S1026" s="98"/>
      <c r="T1026" s="98"/>
      <c r="U1026" s="98"/>
      <c r="V1026" s="98"/>
      <c r="W1026" s="98"/>
      <c r="X1026" s="98"/>
      <c r="Y1026" s="98"/>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5"/>
      <c r="BV1026" s="5"/>
      <c r="BW1026" s="5"/>
      <c r="BX1026" s="5"/>
      <c r="BY1026" s="5"/>
      <c r="BZ1026" s="5"/>
      <c r="CA1026" s="5"/>
      <c r="CB1026" s="5"/>
      <c r="CC1026" s="5"/>
      <c r="CD1026" s="5"/>
      <c r="CE1026" s="5"/>
      <c r="CF1026" s="5"/>
      <c r="CG1026" s="5"/>
      <c r="CH1026" s="5"/>
      <c r="CI1026" s="5"/>
      <c r="CJ1026" s="5"/>
      <c r="CK1026" s="5"/>
      <c r="CL1026" s="5"/>
      <c r="CM1026" s="5"/>
      <c r="CN1026" s="5"/>
      <c r="CO1026" s="5"/>
      <c r="CP1026" s="5"/>
      <c r="CQ1026" s="5"/>
      <c r="CR1026" s="5"/>
      <c r="CS1026" s="5"/>
      <c r="CT1026" s="5"/>
      <c r="CU1026" s="5"/>
      <c r="CV1026" s="5"/>
      <c r="CW1026" s="5"/>
      <c r="CX1026" s="6"/>
      <c r="CY1026" s="6"/>
      <c r="CZ1026" s="6"/>
      <c r="DA1026" s="6"/>
    </row>
    <row r="1027" spans="1:105" x14ac:dyDescent="0.25">
      <c r="A1027" s="1"/>
      <c r="B1027" s="5"/>
      <c r="C1027" s="5"/>
      <c r="D1027" s="5"/>
      <c r="E1027" s="5"/>
      <c r="F1027" s="17"/>
      <c r="G1027" s="5"/>
      <c r="H1027" s="16"/>
      <c r="I1027" s="5"/>
      <c r="J1027" s="5"/>
      <c r="K1027" s="5"/>
      <c r="L1027" s="5"/>
      <c r="M1027" s="5"/>
      <c r="N1027" s="5"/>
      <c r="O1027" s="5"/>
      <c r="P1027" s="98"/>
      <c r="Q1027" s="98"/>
      <c r="R1027" s="98"/>
      <c r="S1027" s="98"/>
      <c r="T1027" s="98"/>
      <c r="U1027" s="98"/>
      <c r="V1027" s="98"/>
      <c r="W1027" s="98"/>
      <c r="X1027" s="98"/>
      <c r="Y1027" s="98"/>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5"/>
      <c r="BK1027" s="5"/>
      <c r="BL1027" s="5"/>
      <c r="BM1027" s="5"/>
      <c r="BN1027" s="5"/>
      <c r="BO1027" s="5"/>
      <c r="BP1027" s="5"/>
      <c r="BQ1027" s="5"/>
      <c r="BR1027" s="5"/>
      <c r="BS1027" s="5"/>
      <c r="BT1027" s="5"/>
      <c r="BU1027" s="5"/>
      <c r="BV1027" s="5"/>
      <c r="BW1027" s="5"/>
      <c r="BX1027" s="5"/>
      <c r="BY1027" s="5"/>
      <c r="BZ1027" s="5"/>
      <c r="CA1027" s="5"/>
      <c r="CB1027" s="5"/>
      <c r="CC1027" s="5"/>
      <c r="CD1027" s="5"/>
      <c r="CE1027" s="5"/>
      <c r="CF1027" s="5"/>
      <c r="CG1027" s="5"/>
      <c r="CH1027" s="5"/>
      <c r="CI1027" s="5"/>
      <c r="CJ1027" s="5"/>
      <c r="CK1027" s="5"/>
      <c r="CL1027" s="5"/>
      <c r="CM1027" s="5"/>
      <c r="CN1027" s="5"/>
      <c r="CO1027" s="5"/>
      <c r="CP1027" s="5"/>
      <c r="CQ1027" s="5"/>
      <c r="CR1027" s="5"/>
      <c r="CS1027" s="5"/>
      <c r="CT1027" s="5"/>
      <c r="CU1027" s="5"/>
      <c r="CV1027" s="5"/>
      <c r="CW1027" s="5"/>
      <c r="CX1027" s="6"/>
      <c r="CY1027" s="6"/>
      <c r="CZ1027" s="6"/>
      <c r="DA1027" s="6"/>
    </row>
  </sheetData>
  <mergeCells count="1311">
    <mergeCell ref="I98:I108"/>
    <mergeCell ref="O88:O90"/>
    <mergeCell ref="AD93:AD94"/>
    <mergeCell ref="AE93:AE94"/>
    <mergeCell ref="P88:P90"/>
    <mergeCell ref="B13:B108"/>
    <mergeCell ref="C13:C108"/>
    <mergeCell ref="E13:E24"/>
    <mergeCell ref="F13:F24"/>
    <mergeCell ref="G13:G24"/>
    <mergeCell ref="E25:E37"/>
    <mergeCell ref="F25:F37"/>
    <mergeCell ref="G25:G37"/>
    <mergeCell ref="E38:E66"/>
    <mergeCell ref="F38:F66"/>
    <mergeCell ref="G38:G66"/>
    <mergeCell ref="E67:E94"/>
    <mergeCell ref="F67:F94"/>
    <mergeCell ref="G67:G94"/>
    <mergeCell ref="E95:E108"/>
    <mergeCell ref="F95:F108"/>
    <mergeCell ref="G95:G108"/>
    <mergeCell ref="AD91:AD92"/>
    <mergeCell ref="AE91:AE92"/>
    <mergeCell ref="AE88:AE90"/>
    <mergeCell ref="AC68:AC87"/>
    <mergeCell ref="R57:R62"/>
    <mergeCell ref="Z25:Z37"/>
    <mergeCell ref="Z39:Z56"/>
    <mergeCell ref="Z88:Z90"/>
    <mergeCell ref="AE68:AE87"/>
    <mergeCell ref="AD88:AD90"/>
    <mergeCell ref="Q93:Q94"/>
    <mergeCell ref="Q95:Q97"/>
    <mergeCell ref="Q98:Q108"/>
    <mergeCell ref="CA98:CA99"/>
    <mergeCell ref="CB98:CB99"/>
    <mergeCell ref="CC98:CC108"/>
    <mergeCell ref="CD98:CD108"/>
    <mergeCell ref="CP93:CP94"/>
    <mergeCell ref="CQ93:CQ94"/>
    <mergeCell ref="Q11:Q12"/>
    <mergeCell ref="AR39:AR56"/>
    <mergeCell ref="AR70:AR71"/>
    <mergeCell ref="AR88:AR90"/>
    <mergeCell ref="AR91:AR92"/>
    <mergeCell ref="AR93:AR94"/>
    <mergeCell ref="AL70:AL71"/>
    <mergeCell ref="AL88:AL90"/>
    <mergeCell ref="AL91:AL92"/>
    <mergeCell ref="AL93:AL94"/>
    <mergeCell ref="CP98:CP99"/>
    <mergeCell ref="CQ98:CQ99"/>
    <mergeCell ref="CA100:CA103"/>
    <mergeCell ref="CB100:CB103"/>
    <mergeCell ref="CE98:CE108"/>
    <mergeCell ref="CE93:CE94"/>
    <mergeCell ref="CC93:CC94"/>
    <mergeCell ref="CF93:CF94"/>
    <mergeCell ref="CG93:CG94"/>
    <mergeCell ref="CH93:CH94"/>
    <mergeCell ref="CI93:CI94"/>
    <mergeCell ref="CS98:CS108"/>
    <mergeCell ref="CT98:CT108"/>
    <mergeCell ref="CP100:CP103"/>
    <mergeCell ref="CQ100:CQ103"/>
    <mergeCell ref="CM98:CM108"/>
    <mergeCell ref="CN98:CN108"/>
    <mergeCell ref="CO98:CO108"/>
    <mergeCell ref="CK100:CK103"/>
    <mergeCell ref="CL100:CL103"/>
    <mergeCell ref="CK93:CK94"/>
    <mergeCell ref="CL93:CL94"/>
    <mergeCell ref="CM93:CM94"/>
    <mergeCell ref="CN93:CN94"/>
    <mergeCell ref="CO93:CO94"/>
    <mergeCell ref="CK95:CK97"/>
    <mergeCell ref="CL95:CL97"/>
    <mergeCell ref="CR93:CR94"/>
    <mergeCell ref="CS93:CS94"/>
    <mergeCell ref="CT93:CT94"/>
    <mergeCell ref="CP95:CP97"/>
    <mergeCell ref="CQ95:CQ97"/>
    <mergeCell ref="CR95:CR97"/>
    <mergeCell ref="CS95:CS97"/>
    <mergeCell ref="CT95:CT97"/>
    <mergeCell ref="CK98:CK99"/>
    <mergeCell ref="CL98:CL99"/>
    <mergeCell ref="CR98:CR108"/>
    <mergeCell ref="CJ93:CJ94"/>
    <mergeCell ref="CF95:CF97"/>
    <mergeCell ref="CG95:CG97"/>
    <mergeCell ref="CO95:CO97"/>
    <mergeCell ref="CM95:CM97"/>
    <mergeCell ref="CN95:CN97"/>
    <mergeCell ref="CH95:CH97"/>
    <mergeCell ref="CI95:CI97"/>
    <mergeCell ref="CJ95:CJ97"/>
    <mergeCell ref="CF98:CF99"/>
    <mergeCell ref="CG98:CG99"/>
    <mergeCell ref="CF100:CF103"/>
    <mergeCell ref="CD95:CD97"/>
    <mergeCell ref="CP57:CP59"/>
    <mergeCell ref="CQ57:CQ59"/>
    <mergeCell ref="CR57:CR62"/>
    <mergeCell ref="CS57:CS62"/>
    <mergeCell ref="CL57:CL59"/>
    <mergeCell ref="CM57:CM62"/>
    <mergeCell ref="CN57:CN62"/>
    <mergeCell ref="CO57:CO62"/>
    <mergeCell ref="CK60:CK61"/>
    <mergeCell ref="CL60:CL61"/>
    <mergeCell ref="CK63:CK66"/>
    <mergeCell ref="CL63:CL66"/>
    <mergeCell ref="CM63:CM66"/>
    <mergeCell ref="CN63:CN66"/>
    <mergeCell ref="CO63:CO66"/>
    <mergeCell ref="CK68:CK73"/>
    <mergeCell ref="CL68:CL73"/>
    <mergeCell ref="CM68:CM87"/>
    <mergeCell ref="CN68:CN87"/>
    <mergeCell ref="CP60:CP61"/>
    <mergeCell ref="CQ60:CQ61"/>
    <mergeCell ref="CP63:CP66"/>
    <mergeCell ref="CQ63:CQ66"/>
    <mergeCell ref="CR63:CR66"/>
    <mergeCell ref="CS63:CS66"/>
    <mergeCell ref="CT63:CT66"/>
    <mergeCell ref="CP68:CP73"/>
    <mergeCell ref="CQ68:CQ73"/>
    <mergeCell ref="CR68:CR87"/>
    <mergeCell ref="CS68:CS87"/>
    <mergeCell ref="CT68:CT87"/>
    <mergeCell ref="CP74:CP78"/>
    <mergeCell ref="CQ74:CQ78"/>
    <mergeCell ref="CP86:CP87"/>
    <mergeCell ref="CS88:CS90"/>
    <mergeCell ref="CT88:CT90"/>
    <mergeCell ref="CP89:CP90"/>
    <mergeCell ref="CQ89:CQ90"/>
    <mergeCell ref="CR88:CR90"/>
    <mergeCell ref="CN25:CN37"/>
    <mergeCell ref="CO25:CO37"/>
    <mergeCell ref="CK29:CK32"/>
    <mergeCell ref="CL29:CL32"/>
    <mergeCell ref="CK33:CK37"/>
    <mergeCell ref="CL33:CL37"/>
    <mergeCell ref="CK11:CK12"/>
    <mergeCell ref="CL11:CL12"/>
    <mergeCell ref="CM11:CM12"/>
    <mergeCell ref="CP39:CP41"/>
    <mergeCell ref="CQ39:CQ41"/>
    <mergeCell ref="CR39:CR56"/>
    <mergeCell ref="CS39:CS56"/>
    <mergeCell ref="CT39:CT56"/>
    <mergeCell ref="CP42:CP43"/>
    <mergeCell ref="CQ42:CQ43"/>
    <mergeCell ref="CP44:CP47"/>
    <mergeCell ref="CQ44:CQ47"/>
    <mergeCell ref="CP48:CP56"/>
    <mergeCell ref="CQ48:CQ56"/>
    <mergeCell ref="CM39:CM56"/>
    <mergeCell ref="CN39:CN56"/>
    <mergeCell ref="CO39:CO56"/>
    <mergeCell ref="CK42:CK43"/>
    <mergeCell ref="CL42:CL43"/>
    <mergeCell ref="CK44:CK47"/>
    <mergeCell ref="CL44:CL47"/>
    <mergeCell ref="CK48:CK56"/>
    <mergeCell ref="CL48:CL56"/>
    <mergeCell ref="CL18:CL20"/>
    <mergeCell ref="CL25:CL28"/>
    <mergeCell ref="CK39:CK41"/>
    <mergeCell ref="AW10:CT10"/>
    <mergeCell ref="CP11:CP12"/>
    <mergeCell ref="CQ11:CQ12"/>
    <mergeCell ref="CR11:CR12"/>
    <mergeCell ref="CS11:CS12"/>
    <mergeCell ref="CT11:CT12"/>
    <mergeCell ref="CP15:CP17"/>
    <mergeCell ref="CQ15:CQ17"/>
    <mergeCell ref="CR15:CR24"/>
    <mergeCell ref="CS15:CS24"/>
    <mergeCell ref="CT15:CT24"/>
    <mergeCell ref="CP18:CP20"/>
    <mergeCell ref="CQ18:CQ20"/>
    <mergeCell ref="CP25:CP28"/>
    <mergeCell ref="CQ25:CQ28"/>
    <mergeCell ref="CR25:CR37"/>
    <mergeCell ref="CS25:CS37"/>
    <mergeCell ref="CT25:CT37"/>
    <mergeCell ref="CP29:CP32"/>
    <mergeCell ref="CQ29:CQ32"/>
    <mergeCell ref="CP33:CP37"/>
    <mergeCell ref="CQ33:CQ37"/>
    <mergeCell ref="CM25:CM37"/>
    <mergeCell ref="CN11:CN12"/>
    <mergeCell ref="CO11:CO12"/>
    <mergeCell ref="CK15:CK17"/>
    <mergeCell ref="CL15:CL17"/>
    <mergeCell ref="CM15:CM24"/>
    <mergeCell ref="CN15:CN24"/>
    <mergeCell ref="CO15:CO24"/>
    <mergeCell ref="CA11:CA12"/>
    <mergeCell ref="CB11:CB12"/>
    <mergeCell ref="CO68:CO87"/>
    <mergeCell ref="CK74:CK78"/>
    <mergeCell ref="CL74:CL78"/>
    <mergeCell ref="CK86:CK87"/>
    <mergeCell ref="CK18:CK20"/>
    <mergeCell ref="CK57:CK59"/>
    <mergeCell ref="CK25:CK28"/>
    <mergeCell ref="CB39:CB41"/>
    <mergeCell ref="CC39:CC56"/>
    <mergeCell ref="CD39:CD56"/>
    <mergeCell ref="CE39:CE56"/>
    <mergeCell ref="CL39:CL41"/>
    <mergeCell ref="CF57:CF59"/>
    <mergeCell ref="AG11:AG12"/>
    <mergeCell ref="AF11:AF12"/>
    <mergeCell ref="AI11:AI12"/>
    <mergeCell ref="AH11:AH12"/>
    <mergeCell ref="AF15:AF24"/>
    <mergeCell ref="AG15:AG24"/>
    <mergeCell ref="AF25:AF37"/>
    <mergeCell ref="AG25:AG37"/>
    <mergeCell ref="BL11:BL12"/>
    <mergeCell ref="BL57:BL59"/>
    <mergeCell ref="BN15:BN24"/>
    <mergeCell ref="BN68:BN87"/>
    <mergeCell ref="BL18:BL20"/>
    <mergeCell ref="BM18:BM20"/>
    <mergeCell ref="BI15:BI24"/>
    <mergeCell ref="AY18:AY20"/>
    <mergeCell ref="AV13:AV24"/>
    <mergeCell ref="AX25:AX28"/>
    <mergeCell ref="AX29:AX32"/>
    <mergeCell ref="CD88:CD90"/>
    <mergeCell ref="CE88:CE90"/>
    <mergeCell ref="CA89:CA90"/>
    <mergeCell ref="CB89:CB90"/>
    <mergeCell ref="CA57:CA59"/>
    <mergeCell ref="CB57:CB59"/>
    <mergeCell ref="CC57:CC62"/>
    <mergeCell ref="CD57:CD62"/>
    <mergeCell ref="CE57:CE62"/>
    <mergeCell ref="CA60:CA61"/>
    <mergeCell ref="CC63:CC66"/>
    <mergeCell ref="CD63:CD66"/>
    <mergeCell ref="CE63:CE66"/>
    <mergeCell ref="CB25:CB28"/>
    <mergeCell ref="BO15:BO24"/>
    <mergeCell ref="BO11:BO12"/>
    <mergeCell ref="CB33:CB37"/>
    <mergeCell ref="CA39:CA41"/>
    <mergeCell ref="CE15:CE24"/>
    <mergeCell ref="CA18:CA20"/>
    <mergeCell ref="CB18:CB20"/>
    <mergeCell ref="BP63:BP66"/>
    <mergeCell ref="BO68:BO87"/>
    <mergeCell ref="BP68:BP87"/>
    <mergeCell ref="BP11:BP12"/>
    <mergeCell ref="BP15:BP24"/>
    <mergeCell ref="BT15:BT24"/>
    <mergeCell ref="BU15:BU24"/>
    <mergeCell ref="BQ18:BQ20"/>
    <mergeCell ref="BR18:BR20"/>
    <mergeCell ref="BQ11:BQ12"/>
    <mergeCell ref="CE95:CE97"/>
    <mergeCell ref="CC91:CC92"/>
    <mergeCell ref="CD91:CD92"/>
    <mergeCell ref="CE91:CE92"/>
    <mergeCell ref="CA93:CA94"/>
    <mergeCell ref="CB93:CB94"/>
    <mergeCell ref="CC25:CC37"/>
    <mergeCell ref="CD25:CD37"/>
    <mergeCell ref="CE25:CE37"/>
    <mergeCell ref="CA29:CA32"/>
    <mergeCell ref="CB29:CB32"/>
    <mergeCell ref="CA95:CA97"/>
    <mergeCell ref="CB60:CB61"/>
    <mergeCell ref="CB63:CB66"/>
    <mergeCell ref="CB95:CB97"/>
    <mergeCell ref="CC95:CC97"/>
    <mergeCell ref="CD68:CD87"/>
    <mergeCell ref="CE68:CE87"/>
    <mergeCell ref="CA74:CA78"/>
    <mergeCell ref="CB74:CB78"/>
    <mergeCell ref="CA81:CA82"/>
    <mergeCell ref="CB81:CB82"/>
    <mergeCell ref="CA86:CA87"/>
    <mergeCell ref="CB86:CB87"/>
    <mergeCell ref="CD93:CD94"/>
    <mergeCell ref="CA42:CA43"/>
    <mergeCell ref="CB42:CB43"/>
    <mergeCell ref="CA44:CA47"/>
    <mergeCell ref="CB44:CB47"/>
    <mergeCell ref="CA48:CA56"/>
    <mergeCell ref="CB48:CB56"/>
    <mergeCell ref="CC88:CC90"/>
    <mergeCell ref="BM89:BM90"/>
    <mergeCell ref="AX68:AX73"/>
    <mergeCell ref="AW68:AW73"/>
    <mergeCell ref="AZ74:AZ78"/>
    <mergeCell ref="AY74:AY78"/>
    <mergeCell ref="AW74:AW78"/>
    <mergeCell ref="AY86:AY87"/>
    <mergeCell ref="AX86:AX87"/>
    <mergeCell ref="AW86:AW87"/>
    <mergeCell ref="BC81:BC82"/>
    <mergeCell ref="BA74:BA78"/>
    <mergeCell ref="BC74:BC78"/>
    <mergeCell ref="BC89:BC90"/>
    <mergeCell ref="AO91:AO92"/>
    <mergeCell ref="AC91:AC92"/>
    <mergeCell ref="AN91:AN92"/>
    <mergeCell ref="AU15:AU24"/>
    <mergeCell ref="BM48:BM56"/>
    <mergeCell ref="AY89:AY90"/>
    <mergeCell ref="AX89:AX90"/>
    <mergeCell ref="AW89:AW90"/>
    <mergeCell ref="BL15:BL17"/>
    <mergeCell ref="BM15:BM17"/>
    <mergeCell ref="BL68:BL73"/>
    <mergeCell ref="BM68:BM73"/>
    <mergeCell ref="BM74:BM78"/>
    <mergeCell ref="BL81:BL82"/>
    <mergeCell ref="BM81:BM82"/>
    <mergeCell ref="BL86:BL87"/>
    <mergeCell ref="BM86:BM87"/>
    <mergeCell ref="BL74:BL78"/>
    <mergeCell ref="AD68:AD87"/>
    <mergeCell ref="BN88:BN90"/>
    <mergeCell ref="BO88:BO90"/>
    <mergeCell ref="BP88:BP90"/>
    <mergeCell ref="BL89:BL90"/>
    <mergeCell ref="BO25:BO37"/>
    <mergeCell ref="BP25:BP37"/>
    <mergeCell ref="BL29:BL32"/>
    <mergeCell ref="BM29:BM32"/>
    <mergeCell ref="BL33:BL37"/>
    <mergeCell ref="BM33:BM37"/>
    <mergeCell ref="CA25:CA28"/>
    <mergeCell ref="CA63:CA66"/>
    <mergeCell ref="AH25:AH37"/>
    <mergeCell ref="AO83:AO84"/>
    <mergeCell ref="AO93:AO94"/>
    <mergeCell ref="AF39:AF56"/>
    <mergeCell ref="AF68:AF87"/>
    <mergeCell ref="AG68:AG87"/>
    <mergeCell ref="AF88:AF90"/>
    <mergeCell ref="AG88:AG90"/>
    <mergeCell ref="AP88:AP90"/>
    <mergeCell ref="BM57:BM59"/>
    <mergeCell ref="BN57:BN62"/>
    <mergeCell ref="BO57:BO62"/>
    <mergeCell ref="BP57:BP62"/>
    <mergeCell ref="BL60:BL61"/>
    <mergeCell ref="BM60:BM61"/>
    <mergeCell ref="BI57:BI62"/>
    <mergeCell ref="AH57:AH62"/>
    <mergeCell ref="BQ48:BQ56"/>
    <mergeCell ref="BR48:BR56"/>
    <mergeCell ref="AW25:AW28"/>
    <mergeCell ref="AE39:AE56"/>
    <mergeCell ref="Z57:Z62"/>
    <mergeCell ref="Z63:Z66"/>
    <mergeCell ref="CA33:CA37"/>
    <mergeCell ref="BP93:BP94"/>
    <mergeCell ref="AA63:AA66"/>
    <mergeCell ref="AA68:AA87"/>
    <mergeCell ref="AA88:AA90"/>
    <mergeCell ref="AD63:AD66"/>
    <mergeCell ref="AE63:AE66"/>
    <mergeCell ref="AB25:AB37"/>
    <mergeCell ref="CC11:CC12"/>
    <mergeCell ref="CA68:CA73"/>
    <mergeCell ref="CB68:CB73"/>
    <mergeCell ref="CC68:CC87"/>
    <mergeCell ref="R25:R37"/>
    <mergeCell ref="S25:S37"/>
    <mergeCell ref="R39:R56"/>
    <mergeCell ref="S39:S56"/>
    <mergeCell ref="W15:W24"/>
    <mergeCell ref="W25:W37"/>
    <mergeCell ref="W39:W56"/>
    <mergeCell ref="T11:T12"/>
    <mergeCell ref="T15:T24"/>
    <mergeCell ref="T25:T37"/>
    <mergeCell ref="U15:U24"/>
    <mergeCell ref="V15:V24"/>
    <mergeCell ref="V25:V37"/>
    <mergeCell ref="V39:V56"/>
    <mergeCell ref="AG39:AG56"/>
    <mergeCell ref="AF57:AF62"/>
    <mergeCell ref="AG57:AG62"/>
    <mergeCell ref="N15:N24"/>
    <mergeCell ref="K15:K24"/>
    <mergeCell ref="P15:P24"/>
    <mergeCell ref="P39:P56"/>
    <mergeCell ref="X39:X56"/>
    <mergeCell ref="Y39:Y56"/>
    <mergeCell ref="V57:V62"/>
    <mergeCell ref="V63:V66"/>
    <mergeCell ref="V68:V87"/>
    <mergeCell ref="Y15:Y24"/>
    <mergeCell ref="X15:X24"/>
    <mergeCell ref="U63:U66"/>
    <mergeCell ref="T68:T87"/>
    <mergeCell ref="U68:U87"/>
    <mergeCell ref="R15:R24"/>
    <mergeCell ref="S15:S24"/>
    <mergeCell ref="U25:U37"/>
    <mergeCell ref="U39:U56"/>
    <mergeCell ref="Q15:Q24"/>
    <mergeCell ref="Q25:Q37"/>
    <mergeCell ref="Q39:Q56"/>
    <mergeCell ref="Q57:Q62"/>
    <mergeCell ref="Q63:Q66"/>
    <mergeCell ref="Q68:Q87"/>
    <mergeCell ref="AB39:AB56"/>
    <mergeCell ref="AC39:AC56"/>
    <mergeCell ref="AB57:AB62"/>
    <mergeCell ref="AC57:AC62"/>
    <mergeCell ref="AD25:AD37"/>
    <mergeCell ref="R88:R90"/>
    <mergeCell ref="S88:S90"/>
    <mergeCell ref="T88:T90"/>
    <mergeCell ref="AH15:AH24"/>
    <mergeCell ref="AI15:AI24"/>
    <mergeCell ref="AI25:AI37"/>
    <mergeCell ref="AH39:AH56"/>
    <mergeCell ref="AI39:AI56"/>
    <mergeCell ref="AI57:AI62"/>
    <mergeCell ref="AH63:AH66"/>
    <mergeCell ref="AI63:AI66"/>
    <mergeCell ref="AH68:AH87"/>
    <mergeCell ref="AI68:AI87"/>
    <mergeCell ref="AH88:AH90"/>
    <mergeCell ref="AI88:AI90"/>
    <mergeCell ref="AC88:AC90"/>
    <mergeCell ref="AA15:AA24"/>
    <mergeCell ref="AB15:AB24"/>
    <mergeCell ref="AD15:AD24"/>
    <mergeCell ref="AE15:AE24"/>
    <mergeCell ref="AC15:AC24"/>
    <mergeCell ref="AE25:AE37"/>
    <mergeCell ref="AD39:AD56"/>
    <mergeCell ref="T39:T56"/>
    <mergeCell ref="W63:W66"/>
    <mergeCell ref="W68:W87"/>
    <mergeCell ref="Z15:Z24"/>
    <mergeCell ref="BM98:BM99"/>
    <mergeCell ref="BC93:BC94"/>
    <mergeCell ref="BB93:BB94"/>
    <mergeCell ref="BA93:BA94"/>
    <mergeCell ref="BI91:BI92"/>
    <mergeCell ref="BN98:BN108"/>
    <mergeCell ref="BO98:BO108"/>
    <mergeCell ref="BF68:BF87"/>
    <mergeCell ref="BM63:BM66"/>
    <mergeCell ref="BN63:BN66"/>
    <mergeCell ref="BO63:BO66"/>
    <mergeCell ref="BG63:BG66"/>
    <mergeCell ref="BG68:BG73"/>
    <mergeCell ref="BH81:BH82"/>
    <mergeCell ref="BI68:BI87"/>
    <mergeCell ref="AZ89:AZ90"/>
    <mergeCell ref="BF93:BF94"/>
    <mergeCell ref="BG93:BG94"/>
    <mergeCell ref="BG95:BG97"/>
    <mergeCell ref="BL63:BL66"/>
    <mergeCell ref="BO93:BO94"/>
    <mergeCell ref="BI93:BI94"/>
    <mergeCell ref="BI95:BI97"/>
    <mergeCell ref="BI98:BI108"/>
    <mergeCell ref="BF88:BF90"/>
    <mergeCell ref="BF91:BF92"/>
    <mergeCell ref="BG89:BG90"/>
    <mergeCell ref="BH89:BH90"/>
    <mergeCell ref="BJ88:BJ90"/>
    <mergeCell ref="BI88:BI90"/>
    <mergeCell ref="BA89:BA90"/>
    <mergeCell ref="BG98:BG99"/>
    <mergeCell ref="BP98:BP108"/>
    <mergeCell ref="BL100:BL103"/>
    <mergeCell ref="BM100:BM103"/>
    <mergeCell ref="AP91:AP92"/>
    <mergeCell ref="BO91:BO92"/>
    <mergeCell ref="BP91:BP92"/>
    <mergeCell ref="BL93:BL94"/>
    <mergeCell ref="BM93:BM94"/>
    <mergeCell ref="BN93:BN94"/>
    <mergeCell ref="BL95:BL97"/>
    <mergeCell ref="BM95:BM97"/>
    <mergeCell ref="BN95:BN97"/>
    <mergeCell ref="BO95:BO97"/>
    <mergeCell ref="BP95:BP97"/>
    <mergeCell ref="AW93:AW94"/>
    <mergeCell ref="AX95:AX97"/>
    <mergeCell ref="BB95:BB97"/>
    <mergeCell ref="BA95:BA97"/>
    <mergeCell ref="AZ95:AZ97"/>
    <mergeCell ref="AY95:AY97"/>
    <mergeCell ref="BA100:BA103"/>
    <mergeCell ref="BJ91:BJ92"/>
    <mergeCell ref="BK95:BK97"/>
    <mergeCell ref="BE95:BE97"/>
    <mergeCell ref="BD95:BD97"/>
    <mergeCell ref="BJ93:BJ94"/>
    <mergeCell ref="BJ95:BJ97"/>
    <mergeCell ref="BJ98:BJ108"/>
    <mergeCell ref="BF95:BF97"/>
    <mergeCell ref="BF98:BF108"/>
    <mergeCell ref="BN91:BN92"/>
    <mergeCell ref="BL98:BL99"/>
    <mergeCell ref="CU68:CU87"/>
    <mergeCell ref="CU91:CU92"/>
    <mergeCell ref="BR68:BR73"/>
    <mergeCell ref="BS68:BS87"/>
    <mergeCell ref="BT68:BT87"/>
    <mergeCell ref="BU68:BU87"/>
    <mergeCell ref="BQ74:BQ78"/>
    <mergeCell ref="BR74:BR78"/>
    <mergeCell ref="BQ81:BQ82"/>
    <mergeCell ref="BR81:BR82"/>
    <mergeCell ref="BQ86:BQ87"/>
    <mergeCell ref="BR86:BR87"/>
    <mergeCell ref="CJ88:CJ90"/>
    <mergeCell ref="CR91:CR92"/>
    <mergeCell ref="CS91:CS92"/>
    <mergeCell ref="CT91:CT92"/>
    <mergeCell ref="BX91:BX92"/>
    <mergeCell ref="BY91:BY92"/>
    <mergeCell ref="BZ91:BZ92"/>
    <mergeCell ref="CF68:CF73"/>
    <mergeCell ref="CG68:CG73"/>
    <mergeCell ref="CQ86:CQ87"/>
    <mergeCell ref="CL86:CL87"/>
    <mergeCell ref="CM88:CM90"/>
    <mergeCell ref="CN88:CN90"/>
    <mergeCell ref="CO88:CO90"/>
    <mergeCell ref="CK89:CK90"/>
    <mergeCell ref="CL89:CL90"/>
    <mergeCell ref="CM91:CM92"/>
    <mergeCell ref="CN91:CN92"/>
    <mergeCell ref="CO91:CO92"/>
    <mergeCell ref="BS88:BS90"/>
    <mergeCell ref="CU93:CU94"/>
    <mergeCell ref="CU95:CU97"/>
    <mergeCell ref="CU98:CU108"/>
    <mergeCell ref="BC100:BC103"/>
    <mergeCell ref="BB100:BB103"/>
    <mergeCell ref="BK98:BK108"/>
    <mergeCell ref="BE98:BE108"/>
    <mergeCell ref="BD98:BD108"/>
    <mergeCell ref="CU88:CU90"/>
    <mergeCell ref="BK88:BK90"/>
    <mergeCell ref="BE88:BE90"/>
    <mergeCell ref="BD88:BD90"/>
    <mergeCell ref="BK93:BK94"/>
    <mergeCell ref="BE93:BE94"/>
    <mergeCell ref="BD93:BD94"/>
    <mergeCell ref="BK91:BK92"/>
    <mergeCell ref="BC95:BC97"/>
    <mergeCell ref="BS93:BS94"/>
    <mergeCell ref="BT93:BT94"/>
    <mergeCell ref="BU93:BU94"/>
    <mergeCell ref="CH88:CH90"/>
    <mergeCell ref="CI88:CI90"/>
    <mergeCell ref="BX95:BX97"/>
    <mergeCell ref="BY95:BY97"/>
    <mergeCell ref="BZ95:BZ97"/>
    <mergeCell ref="BV98:BV99"/>
    <mergeCell ref="BW98:BW99"/>
    <mergeCell ref="BX98:BX108"/>
    <mergeCell ref="BY98:BY108"/>
    <mergeCell ref="BZ98:BZ108"/>
    <mergeCell ref="BV100:BV103"/>
    <mergeCell ref="BW100:BW103"/>
    <mergeCell ref="BG100:BG103"/>
    <mergeCell ref="BH93:BH94"/>
    <mergeCell ref="BH95:BH97"/>
    <mergeCell ref="BH98:BH99"/>
    <mergeCell ref="BH100:BH103"/>
    <mergeCell ref="AZ93:AZ94"/>
    <mergeCell ref="AY93:AY94"/>
    <mergeCell ref="AX93:AX94"/>
    <mergeCell ref="AX74:AX78"/>
    <mergeCell ref="AY98:AY99"/>
    <mergeCell ref="AX98:AX99"/>
    <mergeCell ref="BC98:BC99"/>
    <mergeCell ref="BB98:BB99"/>
    <mergeCell ref="BA98:BA99"/>
    <mergeCell ref="AZ98:AZ99"/>
    <mergeCell ref="BD91:BD92"/>
    <mergeCell ref="AZ86:AZ87"/>
    <mergeCell ref="BA86:BA87"/>
    <mergeCell ref="BD68:BD87"/>
    <mergeCell ref="BE68:BE87"/>
    <mergeCell ref="CU63:CU66"/>
    <mergeCell ref="BK63:BK66"/>
    <mergeCell ref="BE63:BE66"/>
    <mergeCell ref="BD63:BD66"/>
    <mergeCell ref="BC63:BC66"/>
    <mergeCell ref="AT57:AT62"/>
    <mergeCell ref="AS57:AS62"/>
    <mergeCell ref="BB63:BB66"/>
    <mergeCell ref="BA63:BA66"/>
    <mergeCell ref="AZ63:AZ66"/>
    <mergeCell ref="AY63:AY66"/>
    <mergeCell ref="AX63:AX66"/>
    <mergeCell ref="AW63:AW66"/>
    <mergeCell ref="BB60:BB61"/>
    <mergeCell ref="BA60:BA61"/>
    <mergeCell ref="AZ60:AZ61"/>
    <mergeCell ref="AY60:AY61"/>
    <mergeCell ref="AX60:AX61"/>
    <mergeCell ref="BK57:BK62"/>
    <mergeCell ref="BE57:BE62"/>
    <mergeCell ref="BD57:BD62"/>
    <mergeCell ref="BC57:BC59"/>
    <mergeCell ref="BF63:BF66"/>
    <mergeCell ref="CU57:CU62"/>
    <mergeCell ref="BF57:BF62"/>
    <mergeCell ref="AY57:AY59"/>
    <mergeCell ref="BC60:BC61"/>
    <mergeCell ref="BG57:BG59"/>
    <mergeCell ref="BG60:BG61"/>
    <mergeCell ref="BJ57:BJ62"/>
    <mergeCell ref="BJ63:BJ66"/>
    <mergeCell ref="CT57:CT62"/>
    <mergeCell ref="H63:H66"/>
    <mergeCell ref="Y57:Y62"/>
    <mergeCell ref="X57:X62"/>
    <mergeCell ref="P57:P62"/>
    <mergeCell ref="O57:O62"/>
    <mergeCell ref="N57:N62"/>
    <mergeCell ref="M57:M62"/>
    <mergeCell ref="L57:L62"/>
    <mergeCell ref="K57:K62"/>
    <mergeCell ref="J57:J62"/>
    <mergeCell ref="I57:I62"/>
    <mergeCell ref="Y63:Y66"/>
    <mergeCell ref="X63:X66"/>
    <mergeCell ref="P63:P66"/>
    <mergeCell ref="O63:O66"/>
    <mergeCell ref="N63:N66"/>
    <mergeCell ref="AD57:AD62"/>
    <mergeCell ref="AB63:AB66"/>
    <mergeCell ref="AC63:AC66"/>
    <mergeCell ref="S57:S62"/>
    <mergeCell ref="R63:R66"/>
    <mergeCell ref="S63:S66"/>
    <mergeCell ref="L63:L66"/>
    <mergeCell ref="U57:U62"/>
    <mergeCell ref="T63:T66"/>
    <mergeCell ref="CU39:CU56"/>
    <mergeCell ref="BD39:BD56"/>
    <mergeCell ref="BA48:BA56"/>
    <mergeCell ref="BB48:BB56"/>
    <mergeCell ref="BC48:BC56"/>
    <mergeCell ref="BB39:BB41"/>
    <mergeCell ref="BA39:BA41"/>
    <mergeCell ref="BB44:BB47"/>
    <mergeCell ref="BC44:BC47"/>
    <mergeCell ref="BA44:BA47"/>
    <mergeCell ref="BC39:BC41"/>
    <mergeCell ref="BC42:BC43"/>
    <mergeCell ref="BB42:BB43"/>
    <mergeCell ref="BA42:BA43"/>
    <mergeCell ref="BL39:BL41"/>
    <mergeCell ref="BM39:BM41"/>
    <mergeCell ref="BN39:BN56"/>
    <mergeCell ref="BO39:BO56"/>
    <mergeCell ref="BP39:BP56"/>
    <mergeCell ref="BL42:BL43"/>
    <mergeCell ref="BM42:BM43"/>
    <mergeCell ref="BL44:BL47"/>
    <mergeCell ref="BM44:BM47"/>
    <mergeCell ref="BL48:BL56"/>
    <mergeCell ref="BT39:BT56"/>
    <mergeCell ref="BU39:BU56"/>
    <mergeCell ref="BQ42:BQ43"/>
    <mergeCell ref="BR42:BR43"/>
    <mergeCell ref="BQ44:BQ47"/>
    <mergeCell ref="BR44:BR47"/>
    <mergeCell ref="H98:H108"/>
    <mergeCell ref="AY44:AY47"/>
    <mergeCell ref="CU15:CU24"/>
    <mergeCell ref="H25:H37"/>
    <mergeCell ref="I25:I37"/>
    <mergeCell ref="J25:J37"/>
    <mergeCell ref="N25:N37"/>
    <mergeCell ref="M25:M37"/>
    <mergeCell ref="L25:L37"/>
    <mergeCell ref="K25:K37"/>
    <mergeCell ref="Y25:Y37"/>
    <mergeCell ref="X25:X37"/>
    <mergeCell ref="P25:P37"/>
    <mergeCell ref="O25:O37"/>
    <mergeCell ref="AS25:AS37"/>
    <mergeCell ref="AT25:AT37"/>
    <mergeCell ref="AU25:AU37"/>
    <mergeCell ref="AV25:AV37"/>
    <mergeCell ref="BA18:BA20"/>
    <mergeCell ref="BB25:BB28"/>
    <mergeCell ref="CU25:CU37"/>
    <mergeCell ref="BL25:BL28"/>
    <mergeCell ref="BM25:BM28"/>
    <mergeCell ref="BN25:BN37"/>
    <mergeCell ref="AS91:AS92"/>
    <mergeCell ref="AT88:AT90"/>
    <mergeCell ref="AS88:AS90"/>
    <mergeCell ref="U88:U90"/>
    <mergeCell ref="T57:T62"/>
    <mergeCell ref="BF25:BF37"/>
    <mergeCell ref="J95:J97"/>
    <mergeCell ref="K95:K97"/>
    <mergeCell ref="AL109:AQ109"/>
    <mergeCell ref="AS109:AU109"/>
    <mergeCell ref="AV109:AZ109"/>
    <mergeCell ref="Y95:Y97"/>
    <mergeCell ref="X95:X97"/>
    <mergeCell ref="X98:X108"/>
    <mergeCell ref="Y98:Y108"/>
    <mergeCell ref="AV95:AV108"/>
    <mergeCell ref="AT95:AT97"/>
    <mergeCell ref="AW98:AW99"/>
    <mergeCell ref="AA98:AA108"/>
    <mergeCell ref="AX100:AX103"/>
    <mergeCell ref="AW100:AW103"/>
    <mergeCell ref="AD98:AD108"/>
    <mergeCell ref="AE98:AE108"/>
    <mergeCell ref="AZ100:AZ103"/>
    <mergeCell ref="AY100:AY103"/>
    <mergeCell ref="AD95:AD97"/>
    <mergeCell ref="AE95:AE97"/>
    <mergeCell ref="AO104:AO105"/>
    <mergeCell ref="AF95:AF97"/>
    <mergeCell ref="AG95:AG97"/>
    <mergeCell ref="AF98:AF108"/>
    <mergeCell ref="AG98:AG108"/>
    <mergeCell ref="Z95:Z97"/>
    <mergeCell ref="AA95:AA97"/>
    <mergeCell ref="AW95:AW97"/>
    <mergeCell ref="AH98:AH108"/>
    <mergeCell ref="AH95:AH97"/>
    <mergeCell ref="AB95:AB97"/>
    <mergeCell ref="AC95:AC97"/>
    <mergeCell ref="AB98:AB108"/>
    <mergeCell ref="I95:I97"/>
    <mergeCell ref="K91:K92"/>
    <mergeCell ref="X88:X90"/>
    <mergeCell ref="Y88:Y90"/>
    <mergeCell ref="V88:V90"/>
    <mergeCell ref="P95:P97"/>
    <mergeCell ref="M98:M108"/>
    <mergeCell ref="L98:L108"/>
    <mergeCell ref="V95:V97"/>
    <mergeCell ref="W95:W97"/>
    <mergeCell ref="L95:L97"/>
    <mergeCell ref="L91:L92"/>
    <mergeCell ref="M91:M92"/>
    <mergeCell ref="X91:X92"/>
    <mergeCell ref="Y91:Y92"/>
    <mergeCell ref="K98:K108"/>
    <mergeCell ref="R95:R97"/>
    <mergeCell ref="P93:P94"/>
    <mergeCell ref="Y93:Y94"/>
    <mergeCell ref="V93:V94"/>
    <mergeCell ref="T93:T94"/>
    <mergeCell ref="U93:U94"/>
    <mergeCell ref="W93:W94"/>
    <mergeCell ref="R93:R94"/>
    <mergeCell ref="S93:S94"/>
    <mergeCell ref="Q88:Q90"/>
    <mergeCell ref="Q91:Q92"/>
    <mergeCell ref="V91:V92"/>
    <mergeCell ref="R91:R92"/>
    <mergeCell ref="S91:S92"/>
    <mergeCell ref="P91:P92"/>
    <mergeCell ref="T91:T92"/>
    <mergeCell ref="AT15:AT24"/>
    <mergeCell ref="AX18:AX20"/>
    <mergeCell ref="AU95:AU108"/>
    <mergeCell ref="N95:N97"/>
    <mergeCell ref="N93:N94"/>
    <mergeCell ref="AS98:AS108"/>
    <mergeCell ref="AT98:AT108"/>
    <mergeCell ref="AQ93:AQ94"/>
    <mergeCell ref="K88:K90"/>
    <mergeCell ref="P98:P108"/>
    <mergeCell ref="AS95:AS97"/>
    <mergeCell ref="O95:O97"/>
    <mergeCell ref="N98:N108"/>
    <mergeCell ref="O98:O108"/>
    <mergeCell ref="N91:N92"/>
    <mergeCell ref="AQ91:AQ92"/>
    <mergeCell ref="M95:M97"/>
    <mergeCell ref="Y68:Y87"/>
    <mergeCell ref="AA91:AA92"/>
    <mergeCell ref="AA93:AA94"/>
    <mergeCell ref="Z68:Z87"/>
    <mergeCell ref="U91:U92"/>
    <mergeCell ref="W88:W90"/>
    <mergeCell ref="X93:X94"/>
    <mergeCell ref="AB91:AB92"/>
    <mergeCell ref="AB93:AB94"/>
    <mergeCell ref="AT63:AT66"/>
    <mergeCell ref="AS63:AS66"/>
    <mergeCell ref="AE57:AE62"/>
    <mergeCell ref="AF63:AF66"/>
    <mergeCell ref="AG63:AG66"/>
    <mergeCell ref="AC25:AC37"/>
    <mergeCell ref="AY29:AY32"/>
    <mergeCell ref="AY33:AY37"/>
    <mergeCell ref="AY39:AY41"/>
    <mergeCell ref="BG48:BG56"/>
    <mergeCell ref="BJ25:BJ37"/>
    <mergeCell ref="BJ39:BJ56"/>
    <mergeCell ref="BI25:BI37"/>
    <mergeCell ref="BI39:BI56"/>
    <mergeCell ref="BH25:BH28"/>
    <mergeCell ref="BH29:BH32"/>
    <mergeCell ref="BH33:BH37"/>
    <mergeCell ref="BH39:BH41"/>
    <mergeCell ref="BG44:BG47"/>
    <mergeCell ref="AX33:AX37"/>
    <mergeCell ref="AS39:AS56"/>
    <mergeCell ref="AT39:AT56"/>
    <mergeCell ref="AU38:AU66"/>
    <mergeCell ref="AW60:AW61"/>
    <mergeCell ref="AX39:AX41"/>
    <mergeCell ref="AW39:AW41"/>
    <mergeCell ref="AX57:AX59"/>
    <mergeCell ref="AW44:AW47"/>
    <mergeCell ref="AX42:AX43"/>
    <mergeCell ref="AW42:AW43"/>
    <mergeCell ref="AX44:AX47"/>
    <mergeCell ref="AW48:AW56"/>
    <mergeCell ref="AX48:AX56"/>
    <mergeCell ref="AW57:AW59"/>
    <mergeCell ref="AV38:AV66"/>
    <mergeCell ref="CU10:CU12"/>
    <mergeCell ref="J10:J12"/>
    <mergeCell ref="AT10:AT12"/>
    <mergeCell ref="AN10:AN12"/>
    <mergeCell ref="AS10:AS12"/>
    <mergeCell ref="AU10:AU12"/>
    <mergeCell ref="AM10:AM12"/>
    <mergeCell ref="AO10:AO12"/>
    <mergeCell ref="AP10:AP12"/>
    <mergeCell ref="AQ10:AQ12"/>
    <mergeCell ref="AV10:AV12"/>
    <mergeCell ref="K11:K12"/>
    <mergeCell ref="L11:L12"/>
    <mergeCell ref="M11:M12"/>
    <mergeCell ref="P11:P12"/>
    <mergeCell ref="BB11:BB12"/>
    <mergeCell ref="BA11:BA12"/>
    <mergeCell ref="AX11:AX12"/>
    <mergeCell ref="AW11:AW12"/>
    <mergeCell ref="BK11:BK12"/>
    <mergeCell ref="BC11:BC12"/>
    <mergeCell ref="BF11:BF12"/>
    <mergeCell ref="BM11:BM12"/>
    <mergeCell ref="BN11:BN12"/>
    <mergeCell ref="AY11:AZ11"/>
    <mergeCell ref="BG11:BG12"/>
    <mergeCell ref="BJ11:BJ12"/>
    <mergeCell ref="BI11:BI12"/>
    <mergeCell ref="U11:U12"/>
    <mergeCell ref="BX11:BX12"/>
    <mergeCell ref="BY11:BY12"/>
    <mergeCell ref="BZ11:BZ12"/>
    <mergeCell ref="S11:S12"/>
    <mergeCell ref="AB11:AB12"/>
    <mergeCell ref="AC11:AC12"/>
    <mergeCell ref="AD11:AD12"/>
    <mergeCell ref="AE11:AE12"/>
    <mergeCell ref="I15:I24"/>
    <mergeCell ref="M15:M24"/>
    <mergeCell ref="P68:P87"/>
    <mergeCell ref="BQ68:BQ73"/>
    <mergeCell ref="BQ60:BQ61"/>
    <mergeCell ref="BR60:BR61"/>
    <mergeCell ref="BD11:BD12"/>
    <mergeCell ref="BB18:BB20"/>
    <mergeCell ref="BE15:BE24"/>
    <mergeCell ref="BC33:BC37"/>
    <mergeCell ref="BD25:BD37"/>
    <mergeCell ref="BE25:BE37"/>
    <mergeCell ref="BA25:BA28"/>
    <mergeCell ref="BA29:BA32"/>
    <mergeCell ref="BA33:BA37"/>
    <mergeCell ref="AZ39:AZ41"/>
    <mergeCell ref="BC18:BC20"/>
    <mergeCell ref="BD15:BD24"/>
    <mergeCell ref="O15:O24"/>
    <mergeCell ref="AW18:AW20"/>
    <mergeCell ref="AW15:AW17"/>
    <mergeCell ref="AX15:AX17"/>
    <mergeCell ref="AY25:AY28"/>
    <mergeCell ref="AY15:AY17"/>
    <mergeCell ref="AZ15:AZ17"/>
    <mergeCell ref="BA15:BA17"/>
    <mergeCell ref="BB15:BB17"/>
    <mergeCell ref="N88:N90"/>
    <mergeCell ref="I39:I56"/>
    <mergeCell ref="H39:H56"/>
    <mergeCell ref="J39:J56"/>
    <mergeCell ref="K39:K56"/>
    <mergeCell ref="L39:L56"/>
    <mergeCell ref="M39:M56"/>
    <mergeCell ref="N39:N56"/>
    <mergeCell ref="O39:O56"/>
    <mergeCell ref="M63:M66"/>
    <mergeCell ref="H57:H62"/>
    <mergeCell ref="H91:H92"/>
    <mergeCell ref="H93:H94"/>
    <mergeCell ref="O91:O92"/>
    <mergeCell ref="J15:J24"/>
    <mergeCell ref="I91:I92"/>
    <mergeCell ref="J91:J92"/>
    <mergeCell ref="H15:H24"/>
    <mergeCell ref="I93:I94"/>
    <mergeCell ref="K68:K87"/>
    <mergeCell ref="M68:M87"/>
    <mergeCell ref="L68:L87"/>
    <mergeCell ref="M88:M90"/>
    <mergeCell ref="M93:M94"/>
    <mergeCell ref="O93:O94"/>
    <mergeCell ref="K63:K66"/>
    <mergeCell ref="L15:L24"/>
    <mergeCell ref="J88:J90"/>
    <mergeCell ref="I88:I90"/>
    <mergeCell ref="L88:L90"/>
    <mergeCell ref="J63:J66"/>
    <mergeCell ref="I63:I66"/>
    <mergeCell ref="AN88:AN90"/>
    <mergeCell ref="B2:AS2"/>
    <mergeCell ref="B3:AS3"/>
    <mergeCell ref="B4:AS4"/>
    <mergeCell ref="B5:AS5"/>
    <mergeCell ref="B6:AS6"/>
    <mergeCell ref="B8:AS8"/>
    <mergeCell ref="B9:AS9"/>
    <mergeCell ref="B10:B12"/>
    <mergeCell ref="D10:D12"/>
    <mergeCell ref="F10:F12"/>
    <mergeCell ref="H10:H12"/>
    <mergeCell ref="B7:AS7"/>
    <mergeCell ref="C10:C12"/>
    <mergeCell ref="G10:G12"/>
    <mergeCell ref="O11:O12"/>
    <mergeCell ref="N11:N12"/>
    <mergeCell ref="Y11:Y12"/>
    <mergeCell ref="E10:E12"/>
    <mergeCell ref="AL10:AL12"/>
    <mergeCell ref="AR10:AR12"/>
    <mergeCell ref="X11:X12"/>
    <mergeCell ref="I10:I12"/>
    <mergeCell ref="Z11:Z12"/>
    <mergeCell ref="AA11:AA12"/>
    <mergeCell ref="V11:V12"/>
    <mergeCell ref="W11:W12"/>
    <mergeCell ref="R11:R12"/>
    <mergeCell ref="D13:D24"/>
    <mergeCell ref="D25:D37"/>
    <mergeCell ref="D38:D66"/>
    <mergeCell ref="D67:D94"/>
    <mergeCell ref="AC93:AC94"/>
    <mergeCell ref="AB68:AB87"/>
    <mergeCell ref="D95:D108"/>
    <mergeCell ref="J98:J108"/>
    <mergeCell ref="AM88:AM90"/>
    <mergeCell ref="AM91:AM92"/>
    <mergeCell ref="J93:J94"/>
    <mergeCell ref="K93:K94"/>
    <mergeCell ref="L93:L94"/>
    <mergeCell ref="H95:H97"/>
    <mergeCell ref="H88:H90"/>
    <mergeCell ref="S95:S97"/>
    <mergeCell ref="R98:R108"/>
    <mergeCell ref="S98:S108"/>
    <mergeCell ref="AC98:AC108"/>
    <mergeCell ref="V98:V108"/>
    <mergeCell ref="H68:H87"/>
    <mergeCell ref="J68:J87"/>
    <mergeCell ref="I68:I87"/>
    <mergeCell ref="N68:N87"/>
    <mergeCell ref="O68:O87"/>
    <mergeCell ref="W98:W108"/>
    <mergeCell ref="T95:T97"/>
    <mergeCell ref="U95:U97"/>
    <mergeCell ref="T98:T108"/>
    <mergeCell ref="U98:U108"/>
    <mergeCell ref="AJ93:AJ94"/>
    <mergeCell ref="X68:X87"/>
    <mergeCell ref="AM93:AM94"/>
    <mergeCell ref="Z93:Z94"/>
    <mergeCell ref="Z98:Z108"/>
    <mergeCell ref="AB88:AB90"/>
    <mergeCell ref="AN93:AN94"/>
    <mergeCell ref="AF93:AF94"/>
    <mergeCell ref="BG21:BG24"/>
    <mergeCell ref="BG25:BG28"/>
    <mergeCell ref="AZ57:AZ59"/>
    <mergeCell ref="AY42:AY43"/>
    <mergeCell ref="AY48:AY56"/>
    <mergeCell ref="W57:W62"/>
    <mergeCell ref="BF15:BF24"/>
    <mergeCell ref="BA57:BA59"/>
    <mergeCell ref="AT68:AT87"/>
    <mergeCell ref="AV67:AV94"/>
    <mergeCell ref="AU67:AU94"/>
    <mergeCell ref="AT93:AT94"/>
    <mergeCell ref="AS93:AS94"/>
    <mergeCell ref="AT91:AT92"/>
    <mergeCell ref="AS68:AS87"/>
    <mergeCell ref="BE91:BE92"/>
    <mergeCell ref="AI93:AI94"/>
    <mergeCell ref="W91:W92"/>
    <mergeCell ref="AS15:AS24"/>
    <mergeCell ref="AZ18:AZ20"/>
    <mergeCell ref="AW29:AW32"/>
    <mergeCell ref="AZ25:AZ28"/>
    <mergeCell ref="AZ29:AZ32"/>
    <mergeCell ref="AZ33:AZ37"/>
    <mergeCell ref="AP93:AP94"/>
    <mergeCell ref="AF91:AF92"/>
    <mergeCell ref="AG91:AG92"/>
    <mergeCell ref="AG93:AG94"/>
    <mergeCell ref="Z91:Z92"/>
    <mergeCell ref="AW33:AW37"/>
    <mergeCell ref="BC29:BC32"/>
    <mergeCell ref="BB33:BB37"/>
    <mergeCell ref="BE39:BE56"/>
    <mergeCell ref="BK39:BK56"/>
    <mergeCell ref="AZ42:AZ43"/>
    <mergeCell ref="AZ44:AZ47"/>
    <mergeCell ref="BB81:BB82"/>
    <mergeCell ref="BA81:BA82"/>
    <mergeCell ref="BH42:BH43"/>
    <mergeCell ref="BG29:BG32"/>
    <mergeCell ref="BG33:BG37"/>
    <mergeCell ref="BG39:BG41"/>
    <mergeCell ref="BG42:BG43"/>
    <mergeCell ref="BH48:BH56"/>
    <mergeCell ref="BG81:BG82"/>
    <mergeCell ref="BJ68:BJ87"/>
    <mergeCell ref="BK68:BK87"/>
    <mergeCell ref="BI63:BI66"/>
    <mergeCell ref="BH86:BH87"/>
    <mergeCell ref="BH57:BH59"/>
    <mergeCell ref="BH60:BH61"/>
    <mergeCell ref="BH63:BH66"/>
    <mergeCell ref="AZ48:AZ56"/>
    <mergeCell ref="BF39:BF56"/>
    <mergeCell ref="BH44:BH47"/>
    <mergeCell ref="BB29:BB32"/>
    <mergeCell ref="BR11:BR12"/>
    <mergeCell ref="BU88:BU90"/>
    <mergeCell ref="BQ89:BQ90"/>
    <mergeCell ref="BR89:BR90"/>
    <mergeCell ref="BQ63:BQ66"/>
    <mergeCell ref="BR63:BR66"/>
    <mergeCell ref="BS63:BS66"/>
    <mergeCell ref="BS91:BS92"/>
    <mergeCell ref="BT91:BT92"/>
    <mergeCell ref="BE11:BE12"/>
    <mergeCell ref="BB57:BB59"/>
    <mergeCell ref="BB89:BB90"/>
    <mergeCell ref="BC15:BC17"/>
    <mergeCell ref="BG18:BG20"/>
    <mergeCell ref="BC86:BC87"/>
    <mergeCell ref="BB86:BB87"/>
    <mergeCell ref="BG86:BG87"/>
    <mergeCell ref="BH11:BH12"/>
    <mergeCell ref="BH15:BH17"/>
    <mergeCell ref="BH18:BH20"/>
    <mergeCell ref="BH21:BH24"/>
    <mergeCell ref="BK15:BK24"/>
    <mergeCell ref="BG15:BG17"/>
    <mergeCell ref="BJ15:BJ24"/>
    <mergeCell ref="BH68:BH73"/>
    <mergeCell ref="BH74:BH78"/>
    <mergeCell ref="BT25:BT37"/>
    <mergeCell ref="BT88:BT90"/>
    <mergeCell ref="BS11:BS12"/>
    <mergeCell ref="BU91:BU92"/>
    <mergeCell ref="BK25:BK37"/>
    <mergeCell ref="BC25:BC28"/>
    <mergeCell ref="BW25:BW28"/>
    <mergeCell ref="BU25:BU37"/>
    <mergeCell ref="BQ29:BQ32"/>
    <mergeCell ref="BR29:BR32"/>
    <mergeCell ref="BQ33:BQ37"/>
    <mergeCell ref="BR33:BR37"/>
    <mergeCell ref="BY25:BY37"/>
    <mergeCell ref="BZ25:BZ37"/>
    <mergeCell ref="BV57:BV59"/>
    <mergeCell ref="BW57:BW59"/>
    <mergeCell ref="BX57:BX62"/>
    <mergeCell ref="BY57:BY62"/>
    <mergeCell ref="BZ57:BZ62"/>
    <mergeCell ref="BV60:BV61"/>
    <mergeCell ref="BW60:BW61"/>
    <mergeCell ref="BX25:BX37"/>
    <mergeCell ref="BX88:BX90"/>
    <mergeCell ref="BY88:BY90"/>
    <mergeCell ref="BZ88:BZ90"/>
    <mergeCell ref="BQ39:BQ41"/>
    <mergeCell ref="BR39:BR41"/>
    <mergeCell ref="BS39:BS56"/>
    <mergeCell ref="BT63:BT66"/>
    <mergeCell ref="BU63:BU66"/>
    <mergeCell ref="BX39:BX56"/>
    <mergeCell ref="BY39:BY56"/>
    <mergeCell ref="BZ39:BZ56"/>
    <mergeCell ref="BV44:BV47"/>
    <mergeCell ref="BQ25:BQ28"/>
    <mergeCell ref="BR25:BR28"/>
    <mergeCell ref="BS25:BS37"/>
    <mergeCell ref="BQ93:BQ94"/>
    <mergeCell ref="BQ95:BQ97"/>
    <mergeCell ref="BR95:BR97"/>
    <mergeCell ref="BS95:BS97"/>
    <mergeCell ref="BT95:BT97"/>
    <mergeCell ref="BU95:BU97"/>
    <mergeCell ref="BV11:BV12"/>
    <mergeCell ref="BW11:BW12"/>
    <mergeCell ref="BV15:BV17"/>
    <mergeCell ref="BW15:BW17"/>
    <mergeCell ref="BV29:BV32"/>
    <mergeCell ref="BW29:BW32"/>
    <mergeCell ref="BV33:BV37"/>
    <mergeCell ref="BW33:BW37"/>
    <mergeCell ref="BV39:BV41"/>
    <mergeCell ref="BW39:BW41"/>
    <mergeCell ref="BV63:BV66"/>
    <mergeCell ref="BW63:BW66"/>
    <mergeCell ref="BQ57:BQ59"/>
    <mergeCell ref="BR57:BR59"/>
    <mergeCell ref="BV89:BV90"/>
    <mergeCell ref="BW89:BW90"/>
    <mergeCell ref="BT11:BT12"/>
    <mergeCell ref="BU11:BU12"/>
    <mergeCell ref="BQ15:BQ17"/>
    <mergeCell ref="BR15:BR17"/>
    <mergeCell ref="BS15:BS24"/>
    <mergeCell ref="BU57:BU62"/>
    <mergeCell ref="BV42:BV43"/>
    <mergeCell ref="BW42:BW43"/>
    <mergeCell ref="BW93:BW94"/>
    <mergeCell ref="BV95:BV97"/>
    <mergeCell ref="BX93:BX94"/>
    <mergeCell ref="BY93:BY94"/>
    <mergeCell ref="BZ93:BZ94"/>
    <mergeCell ref="CF11:CF12"/>
    <mergeCell ref="CG11:CG12"/>
    <mergeCell ref="CF89:CF90"/>
    <mergeCell ref="CG89:CG90"/>
    <mergeCell ref="BW44:BW47"/>
    <mergeCell ref="BV48:BV56"/>
    <mergeCell ref="BW48:BW56"/>
    <mergeCell ref="CG18:CG20"/>
    <mergeCell ref="CF25:CF28"/>
    <mergeCell ref="CG25:CG28"/>
    <mergeCell ref="CH25:CH37"/>
    <mergeCell ref="CI25:CI37"/>
    <mergeCell ref="BX15:BX24"/>
    <mergeCell ref="BY15:BY24"/>
    <mergeCell ref="BZ15:BZ24"/>
    <mergeCell ref="BV18:BV20"/>
    <mergeCell ref="BW18:BW20"/>
    <mergeCell ref="CF42:CF43"/>
    <mergeCell ref="CG42:CG43"/>
    <mergeCell ref="CF44:CF47"/>
    <mergeCell ref="CG44:CG47"/>
    <mergeCell ref="CF48:CF56"/>
    <mergeCell ref="CG48:CG56"/>
    <mergeCell ref="CD11:CD12"/>
    <mergeCell ref="CE11:CE12"/>
    <mergeCell ref="CA15:CA17"/>
    <mergeCell ref="CB15:CB17"/>
    <mergeCell ref="CC15:CC24"/>
    <mergeCell ref="CD15:CD24"/>
    <mergeCell ref="CH39:CH56"/>
    <mergeCell ref="CI39:CI56"/>
    <mergeCell ref="CJ39:CJ56"/>
    <mergeCell ref="BX63:BX66"/>
    <mergeCell ref="BY63:BY66"/>
    <mergeCell ref="BZ63:BZ66"/>
    <mergeCell ref="BV68:BV73"/>
    <mergeCell ref="BW68:BW73"/>
    <mergeCell ref="BX68:BX87"/>
    <mergeCell ref="BY68:BY87"/>
    <mergeCell ref="BZ68:BZ87"/>
    <mergeCell ref="BV74:BV78"/>
    <mergeCell ref="BW74:BW78"/>
    <mergeCell ref="BV81:BV82"/>
    <mergeCell ref="BW81:BW82"/>
    <mergeCell ref="CJ57:CJ62"/>
    <mergeCell ref="CF60:CF61"/>
    <mergeCell ref="CG60:CG61"/>
    <mergeCell ref="CF63:CF66"/>
    <mergeCell ref="CG63:CG66"/>
    <mergeCell ref="CH63:CH66"/>
    <mergeCell ref="CI63:CI66"/>
    <mergeCell ref="CJ63:CJ66"/>
    <mergeCell ref="CG57:CG59"/>
    <mergeCell ref="CH57:CH62"/>
    <mergeCell ref="CI57:CI62"/>
    <mergeCell ref="BW95:BW97"/>
    <mergeCell ref="AH91:AH92"/>
    <mergeCell ref="AI91:AI92"/>
    <mergeCell ref="AH93:AH94"/>
    <mergeCell ref="CH11:CH12"/>
    <mergeCell ref="CI11:CI12"/>
    <mergeCell ref="CJ11:CJ12"/>
    <mergeCell ref="CF15:CF17"/>
    <mergeCell ref="CG15:CG17"/>
    <mergeCell ref="CH15:CH24"/>
    <mergeCell ref="CI15:CI24"/>
    <mergeCell ref="CJ15:CJ24"/>
    <mergeCell ref="CF18:CF20"/>
    <mergeCell ref="CH68:CH87"/>
    <mergeCell ref="CI68:CI87"/>
    <mergeCell ref="CJ68:CJ87"/>
    <mergeCell ref="CF74:CF78"/>
    <mergeCell ref="CG74:CG78"/>
    <mergeCell ref="CF81:CF82"/>
    <mergeCell ref="CG81:CG82"/>
    <mergeCell ref="CF86:CF87"/>
    <mergeCell ref="CG86:CG87"/>
    <mergeCell ref="CJ25:CJ37"/>
    <mergeCell ref="CF29:CF32"/>
    <mergeCell ref="CG29:CG32"/>
    <mergeCell ref="CF33:CF37"/>
    <mergeCell ref="CH91:CH92"/>
    <mergeCell ref="CI91:CI92"/>
    <mergeCell ref="CJ91:CJ92"/>
    <mergeCell ref="CG33:CG37"/>
    <mergeCell ref="CF39:CF41"/>
    <mergeCell ref="CG39:CG41"/>
    <mergeCell ref="CG100:CG103"/>
    <mergeCell ref="CH98:CH108"/>
    <mergeCell ref="CI98:CI108"/>
    <mergeCell ref="CJ98:CJ108"/>
    <mergeCell ref="AI95:AI97"/>
    <mergeCell ref="BV86:BV87"/>
    <mergeCell ref="BW86:BW87"/>
    <mergeCell ref="BS57:BS62"/>
    <mergeCell ref="BT57:BT62"/>
    <mergeCell ref="BV25:BV28"/>
    <mergeCell ref="AK93:AK94"/>
    <mergeCell ref="AJ95:AJ97"/>
    <mergeCell ref="AK95:AK97"/>
    <mergeCell ref="AJ98:AJ108"/>
    <mergeCell ref="AK98:AK108"/>
    <mergeCell ref="BQ98:BQ99"/>
    <mergeCell ref="AI98:AI108"/>
    <mergeCell ref="BR98:BR99"/>
    <mergeCell ref="BS98:BS108"/>
    <mergeCell ref="BT98:BT108"/>
    <mergeCell ref="BU98:BU108"/>
    <mergeCell ref="BQ100:BQ103"/>
    <mergeCell ref="BR100:BR103"/>
    <mergeCell ref="BR93:BR94"/>
    <mergeCell ref="AJ91:AJ92"/>
    <mergeCell ref="AK91:AK92"/>
    <mergeCell ref="AY104:AY106"/>
    <mergeCell ref="AZ104:AZ106"/>
    <mergeCell ref="BA104:BA106"/>
    <mergeCell ref="BB104:BB106"/>
    <mergeCell ref="BC104:BC106"/>
    <mergeCell ref="BV93:BV94"/>
    <mergeCell ref="K10:AK10"/>
    <mergeCell ref="AQ70:AQ71"/>
    <mergeCell ref="AJ11:AJ12"/>
    <mergeCell ref="AK11:AK12"/>
    <mergeCell ref="AJ15:AJ24"/>
    <mergeCell ref="AK15:AK24"/>
    <mergeCell ref="AJ25:AJ37"/>
    <mergeCell ref="AK25:AK37"/>
    <mergeCell ref="AJ39:AJ56"/>
    <mergeCell ref="AK39:AK56"/>
    <mergeCell ref="AJ57:AJ62"/>
    <mergeCell ref="AK57:AK62"/>
    <mergeCell ref="AJ63:AJ66"/>
    <mergeCell ref="AK63:AK66"/>
    <mergeCell ref="AJ68:AJ87"/>
    <mergeCell ref="AK68:AK87"/>
    <mergeCell ref="AJ88:AJ90"/>
    <mergeCell ref="AK88:AK90"/>
    <mergeCell ref="AO70:AO71"/>
    <mergeCell ref="AP70:AP71"/>
    <mergeCell ref="AN70:AN71"/>
    <mergeCell ref="AM70:AM71"/>
    <mergeCell ref="AQ88:AQ90"/>
    <mergeCell ref="AN83:AN84"/>
    <mergeCell ref="AP83:AP84"/>
    <mergeCell ref="AQ83:AQ84"/>
    <mergeCell ref="R68:R87"/>
    <mergeCell ref="S68:S87"/>
    <mergeCell ref="AO88:AO90"/>
    <mergeCell ref="AA25:AA37"/>
    <mergeCell ref="AA39:AA56"/>
    <mergeCell ref="AA57:AA62"/>
  </mergeCells>
  <printOptions horizontalCentered="1" verticalCentered="1"/>
  <pageMargins left="0.11811023622047245" right="0.11811023622047245" top="0.19685039370078741" bottom="0.15748031496062992" header="0.11811023622047245" footer="0.11811023622047245"/>
  <pageSetup paperSize="9" scale="2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L109"/>
  <sheetViews>
    <sheetView topLeftCell="A40" workbookViewId="0">
      <selection activeCell="D89" sqref="D89:D93"/>
    </sheetView>
  </sheetViews>
  <sheetFormatPr baseColWidth="10" defaultRowHeight="15" x14ac:dyDescent="0.25"/>
  <cols>
    <col min="4" max="4" width="39.7109375" customWidth="1"/>
  </cols>
  <sheetData>
    <row r="7" spans="2:12" x14ac:dyDescent="0.25">
      <c r="B7" t="s">
        <v>96</v>
      </c>
    </row>
    <row r="9" spans="2:12" x14ac:dyDescent="0.25">
      <c r="D9" s="25" t="s">
        <v>103</v>
      </c>
      <c r="E9" s="26">
        <v>2018</v>
      </c>
      <c r="K9">
        <v>412573185</v>
      </c>
      <c r="L9" s="150">
        <v>0.99416799470377604</v>
      </c>
    </row>
    <row r="10" spans="2:12" ht="38.25" x14ac:dyDescent="0.25">
      <c r="D10" s="19" t="s">
        <v>70</v>
      </c>
      <c r="E10" s="24"/>
      <c r="L10" s="150"/>
    </row>
    <row r="11" spans="2:12" ht="25.5" x14ac:dyDescent="0.25">
      <c r="D11" s="19" t="s">
        <v>64</v>
      </c>
      <c r="E11" s="24"/>
      <c r="L11" s="150"/>
    </row>
    <row r="12" spans="2:12" ht="25.5" x14ac:dyDescent="0.25">
      <c r="D12" s="19" t="s">
        <v>65</v>
      </c>
      <c r="E12" s="24"/>
      <c r="L12" s="150"/>
    </row>
    <row r="13" spans="2:12" ht="25.5" x14ac:dyDescent="0.25">
      <c r="D13" s="19" t="s">
        <v>66</v>
      </c>
      <c r="E13" s="24"/>
      <c r="L13" s="150"/>
    </row>
    <row r="14" spans="2:12" ht="25.5" x14ac:dyDescent="0.25">
      <c r="D14" s="19" t="s">
        <v>71</v>
      </c>
      <c r="E14" s="24"/>
      <c r="L14" s="150"/>
    </row>
    <row r="15" spans="2:12" ht="38.25" x14ac:dyDescent="0.25">
      <c r="D15" s="19" t="s">
        <v>69</v>
      </c>
      <c r="E15" s="24"/>
      <c r="L15" s="150"/>
    </row>
    <row r="16" spans="2:12" ht="38.25" x14ac:dyDescent="0.25">
      <c r="D16" s="19" t="s">
        <v>67</v>
      </c>
      <c r="E16" s="24"/>
      <c r="L16" s="150"/>
    </row>
    <row r="17" spans="4:12" ht="38.25" x14ac:dyDescent="0.25">
      <c r="D17" s="19" t="s">
        <v>68</v>
      </c>
      <c r="E17" s="24"/>
      <c r="L17" s="150"/>
    </row>
    <row r="18" spans="4:12" ht="25.5" x14ac:dyDescent="0.25">
      <c r="D18" s="19" t="s">
        <v>73</v>
      </c>
      <c r="E18" s="24"/>
      <c r="K18">
        <v>187100000</v>
      </c>
      <c r="L18" s="150">
        <v>1</v>
      </c>
    </row>
    <row r="19" spans="4:12" ht="25.5" x14ac:dyDescent="0.25">
      <c r="D19" s="19" t="s">
        <v>72</v>
      </c>
      <c r="E19" s="24"/>
      <c r="L19" s="150"/>
    </row>
    <row r="20" spans="4:12" x14ac:dyDescent="0.25">
      <c r="L20" s="150"/>
    </row>
    <row r="21" spans="4:12" x14ac:dyDescent="0.25">
      <c r="L21" s="150"/>
    </row>
    <row r="22" spans="4:12" x14ac:dyDescent="0.25">
      <c r="L22" s="150"/>
    </row>
    <row r="23" spans="4:12" x14ac:dyDescent="0.25">
      <c r="L23" s="150"/>
    </row>
    <row r="24" spans="4:12" x14ac:dyDescent="0.25">
      <c r="L24" s="150"/>
    </row>
    <row r="25" spans="4:12" x14ac:dyDescent="0.25">
      <c r="L25" s="150"/>
    </row>
    <row r="26" spans="4:12" x14ac:dyDescent="0.25">
      <c r="L26" s="150"/>
    </row>
    <row r="27" spans="4:12" x14ac:dyDescent="0.25">
      <c r="L27" s="150"/>
    </row>
    <row r="28" spans="4:12" x14ac:dyDescent="0.25">
      <c r="L28" s="150"/>
    </row>
    <row r="29" spans="4:12" x14ac:dyDescent="0.25">
      <c r="L29" s="150"/>
    </row>
    <row r="30" spans="4:12" x14ac:dyDescent="0.25">
      <c r="K30">
        <v>249700000</v>
      </c>
      <c r="L30" s="150">
        <v>1</v>
      </c>
    </row>
    <row r="31" spans="4:12" x14ac:dyDescent="0.25">
      <c r="K31">
        <v>833880961</v>
      </c>
      <c r="L31" s="150">
        <v>0.99016754143161212</v>
      </c>
    </row>
    <row r="32" spans="4:12" x14ac:dyDescent="0.25">
      <c r="L32" s="150"/>
    </row>
    <row r="33" spans="12:12" x14ac:dyDescent="0.25">
      <c r="L33" s="150"/>
    </row>
    <row r="34" spans="12:12" x14ac:dyDescent="0.25">
      <c r="L34" s="150"/>
    </row>
    <row r="35" spans="12:12" x14ac:dyDescent="0.25">
      <c r="L35" s="150"/>
    </row>
    <row r="36" spans="12:12" x14ac:dyDescent="0.25">
      <c r="L36" s="150"/>
    </row>
    <row r="37" spans="12:12" x14ac:dyDescent="0.25">
      <c r="L37" s="150"/>
    </row>
    <row r="38" spans="12:12" x14ac:dyDescent="0.25">
      <c r="L38" s="150"/>
    </row>
    <row r="39" spans="12:12" x14ac:dyDescent="0.25">
      <c r="L39" s="150"/>
    </row>
    <row r="40" spans="12:12" x14ac:dyDescent="0.25">
      <c r="L40" s="150"/>
    </row>
    <row r="41" spans="12:12" x14ac:dyDescent="0.25">
      <c r="L41" s="150"/>
    </row>
    <row r="42" spans="12:12" x14ac:dyDescent="0.25">
      <c r="L42" s="150"/>
    </row>
    <row r="43" spans="12:12" x14ac:dyDescent="0.25">
      <c r="L43" s="150"/>
    </row>
    <row r="44" spans="12:12" x14ac:dyDescent="0.25">
      <c r="L44" s="150"/>
    </row>
    <row r="45" spans="12:12" x14ac:dyDescent="0.25">
      <c r="L45" s="150"/>
    </row>
    <row r="46" spans="12:12" x14ac:dyDescent="0.25">
      <c r="L46" s="150"/>
    </row>
    <row r="47" spans="12:12" x14ac:dyDescent="0.25">
      <c r="L47" s="150"/>
    </row>
    <row r="48" spans="12:12" x14ac:dyDescent="0.25">
      <c r="L48" s="150"/>
    </row>
    <row r="49" spans="11:12" x14ac:dyDescent="0.25">
      <c r="K49">
        <v>23565039</v>
      </c>
      <c r="L49" s="150">
        <v>1</v>
      </c>
    </row>
    <row r="50" spans="11:12" x14ac:dyDescent="0.25">
      <c r="L50" s="150"/>
    </row>
    <row r="51" spans="11:12" x14ac:dyDescent="0.25">
      <c r="L51" s="150"/>
    </row>
    <row r="52" spans="11:12" x14ac:dyDescent="0.25">
      <c r="L52" s="150"/>
    </row>
    <row r="53" spans="11:12" x14ac:dyDescent="0.25">
      <c r="L53" s="150"/>
    </row>
    <row r="54" spans="11:12" x14ac:dyDescent="0.25">
      <c r="L54" s="150"/>
    </row>
    <row r="55" spans="11:12" x14ac:dyDescent="0.25">
      <c r="L55" s="150"/>
    </row>
    <row r="56" spans="11:12" x14ac:dyDescent="0.25">
      <c r="L56" s="150"/>
    </row>
    <row r="57" spans="11:12" x14ac:dyDescent="0.25">
      <c r="L57" s="150"/>
    </row>
    <row r="58" spans="11:12" x14ac:dyDescent="0.25">
      <c r="K58">
        <v>5000000</v>
      </c>
      <c r="L58" s="150">
        <v>1</v>
      </c>
    </row>
    <row r="59" spans="11:12" x14ac:dyDescent="0.25">
      <c r="K59">
        <v>2770331013</v>
      </c>
      <c r="L59" s="150">
        <v>0.98544827321687278</v>
      </c>
    </row>
    <row r="60" spans="11:12" x14ac:dyDescent="0.25">
      <c r="L60" s="150"/>
    </row>
    <row r="61" spans="11:12" x14ac:dyDescent="0.25">
      <c r="L61" s="150"/>
    </row>
    <row r="62" spans="11:12" x14ac:dyDescent="0.25">
      <c r="L62" s="150"/>
    </row>
    <row r="63" spans="11:12" x14ac:dyDescent="0.25">
      <c r="L63" s="150"/>
    </row>
    <row r="64" spans="11:12" x14ac:dyDescent="0.25">
      <c r="L64" s="150"/>
    </row>
    <row r="65" spans="4:12" x14ac:dyDescent="0.25">
      <c r="L65" s="150"/>
    </row>
    <row r="66" spans="4:12" x14ac:dyDescent="0.25">
      <c r="L66" s="150"/>
    </row>
    <row r="67" spans="4:12" x14ac:dyDescent="0.25">
      <c r="L67" s="150"/>
    </row>
    <row r="68" spans="4:12" x14ac:dyDescent="0.25">
      <c r="L68" s="150"/>
    </row>
    <row r="69" spans="4:12" x14ac:dyDescent="0.25">
      <c r="L69" s="150"/>
    </row>
    <row r="70" spans="4:12" x14ac:dyDescent="0.25">
      <c r="L70" s="150"/>
    </row>
    <row r="71" spans="4:12" x14ac:dyDescent="0.25">
      <c r="L71" s="150"/>
    </row>
    <row r="72" spans="4:12" x14ac:dyDescent="0.25">
      <c r="L72" s="150"/>
    </row>
    <row r="73" spans="4:12" x14ac:dyDescent="0.25">
      <c r="L73" s="150"/>
    </row>
    <row r="74" spans="4:12" x14ac:dyDescent="0.25">
      <c r="L74" s="150"/>
    </row>
    <row r="75" spans="4:12" x14ac:dyDescent="0.25">
      <c r="L75" s="150"/>
    </row>
    <row r="76" spans="4:12" x14ac:dyDescent="0.25">
      <c r="L76" s="150"/>
    </row>
    <row r="77" spans="4:12" x14ac:dyDescent="0.25">
      <c r="L77" s="150"/>
    </row>
    <row r="78" spans="4:12" x14ac:dyDescent="0.25">
      <c r="L78" s="150"/>
    </row>
    <row r="79" spans="4:12" x14ac:dyDescent="0.25">
      <c r="L79" s="150"/>
    </row>
    <row r="80" spans="4:12" x14ac:dyDescent="0.25">
      <c r="D80" s="173"/>
      <c r="K80">
        <v>160000000</v>
      </c>
      <c r="L80" s="150">
        <v>1</v>
      </c>
    </row>
    <row r="81" spans="3:12" x14ac:dyDescent="0.25">
      <c r="D81" s="173"/>
      <c r="L81" s="150"/>
    </row>
    <row r="82" spans="3:12" x14ac:dyDescent="0.25">
      <c r="D82" s="173"/>
      <c r="L82" s="150"/>
    </row>
    <row r="83" spans="3:12" x14ac:dyDescent="0.25">
      <c r="D83" s="173"/>
      <c r="K83">
        <v>309376011</v>
      </c>
      <c r="L83" s="150">
        <v>1</v>
      </c>
    </row>
    <row r="84" spans="3:12" x14ac:dyDescent="0.25">
      <c r="D84" s="173"/>
      <c r="L84" s="150"/>
    </row>
    <row r="85" spans="3:12" x14ac:dyDescent="0.25">
      <c r="D85" s="173"/>
      <c r="E85" s="712" t="s">
        <v>189</v>
      </c>
      <c r="F85" s="713"/>
      <c r="L85" s="150"/>
    </row>
    <row r="86" spans="3:12" x14ac:dyDescent="0.25">
      <c r="D86" s="173"/>
      <c r="E86" s="165" t="s">
        <v>190</v>
      </c>
      <c r="F86" s="165" t="s">
        <v>191</v>
      </c>
      <c r="K86">
        <v>45000000</v>
      </c>
      <c r="L86" s="150">
        <v>1</v>
      </c>
    </row>
    <row r="87" spans="3:12" x14ac:dyDescent="0.25">
      <c r="D87" s="173"/>
      <c r="E87">
        <v>1</v>
      </c>
      <c r="F87">
        <v>28850</v>
      </c>
      <c r="L87" s="150"/>
    </row>
    <row r="88" spans="3:12" x14ac:dyDescent="0.25">
      <c r="D88" s="173"/>
      <c r="E88">
        <v>2</v>
      </c>
      <c r="F88">
        <v>28800</v>
      </c>
      <c r="K88">
        <v>160600000</v>
      </c>
      <c r="L88" s="150">
        <v>1</v>
      </c>
    </row>
    <row r="89" spans="3:12" x14ac:dyDescent="0.25">
      <c r="D89" s="174">
        <v>0.99419999999999997</v>
      </c>
      <c r="E89">
        <v>3</v>
      </c>
      <c r="F89">
        <v>15512</v>
      </c>
      <c r="L89" s="150"/>
    </row>
    <row r="90" spans="3:12" x14ac:dyDescent="0.25">
      <c r="C90" s="174">
        <f>AVERAGE(D89,D90,D91,D92,D93)</f>
        <v>0.99759999999999993</v>
      </c>
      <c r="D90" s="174">
        <v>1</v>
      </c>
      <c r="E90">
        <v>4</v>
      </c>
      <c r="F90">
        <v>34866</v>
      </c>
      <c r="L90" s="150"/>
    </row>
    <row r="91" spans="3:12" x14ac:dyDescent="0.25">
      <c r="D91" s="174">
        <v>0.99670000000000003</v>
      </c>
      <c r="L91" s="150"/>
    </row>
    <row r="92" spans="3:12" x14ac:dyDescent="0.25">
      <c r="D92" s="174">
        <v>0.99709999999999999</v>
      </c>
      <c r="K92">
        <v>785774829</v>
      </c>
      <c r="L92" s="150">
        <v>0.99997381438137156</v>
      </c>
    </row>
    <row r="93" spans="3:12" x14ac:dyDescent="0.25">
      <c r="D93" s="174">
        <v>1</v>
      </c>
      <c r="L93" s="150"/>
    </row>
    <row r="94" spans="3:12" x14ac:dyDescent="0.25">
      <c r="D94" s="173"/>
      <c r="L94" s="150"/>
    </row>
    <row r="95" spans="3:12" x14ac:dyDescent="0.25">
      <c r="D95" s="173"/>
      <c r="L95" s="150"/>
    </row>
    <row r="96" spans="3:12" x14ac:dyDescent="0.25">
      <c r="D96" s="173"/>
      <c r="L96" s="150"/>
    </row>
    <row r="97" spans="4:12" x14ac:dyDescent="0.25">
      <c r="D97" s="173"/>
      <c r="L97" s="150"/>
    </row>
    <row r="98" spans="4:12" x14ac:dyDescent="0.25">
      <c r="D98" s="173"/>
      <c r="L98" s="150"/>
    </row>
    <row r="99" spans="4:12" x14ac:dyDescent="0.25">
      <c r="D99" s="173"/>
      <c r="L99" s="150"/>
    </row>
    <row r="100" spans="4:12" x14ac:dyDescent="0.25">
      <c r="D100" s="173"/>
      <c r="L100" s="150"/>
    </row>
    <row r="101" spans="4:12" x14ac:dyDescent="0.25">
      <c r="D101" s="173"/>
      <c r="L101" s="150"/>
    </row>
    <row r="102" spans="4:12" x14ac:dyDescent="0.25">
      <c r="D102" s="173"/>
      <c r="L102" s="150"/>
    </row>
    <row r="103" spans="4:12" x14ac:dyDescent="0.25">
      <c r="D103" s="173"/>
      <c r="K103">
        <v>5942901038</v>
      </c>
      <c r="L103" s="150">
        <v>0.99142861294941864</v>
      </c>
    </row>
    <row r="104" spans="4:12" x14ac:dyDescent="0.25">
      <c r="D104" s="173"/>
    </row>
    <row r="105" spans="4:12" x14ac:dyDescent="0.25">
      <c r="D105" s="173"/>
    </row>
    <row r="106" spans="4:12" x14ac:dyDescent="0.25">
      <c r="D106" s="173"/>
    </row>
    <row r="107" spans="4:12" x14ac:dyDescent="0.25">
      <c r="D107" s="173"/>
    </row>
    <row r="108" spans="4:12" x14ac:dyDescent="0.25">
      <c r="D108" s="173"/>
    </row>
    <row r="109" spans="4:12" x14ac:dyDescent="0.25">
      <c r="D109" s="173"/>
    </row>
  </sheetData>
  <mergeCells count="1">
    <mergeCell ref="E85:F8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IMCY</vt: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CORTAZAR</dc:creator>
  <cp:lastModifiedBy>PLANEACION</cp:lastModifiedBy>
  <cp:lastPrinted>2019-01-29T22:06:17Z</cp:lastPrinted>
  <dcterms:created xsi:type="dcterms:W3CDTF">2017-08-15T20:45:26Z</dcterms:created>
  <dcterms:modified xsi:type="dcterms:W3CDTF">2019-05-03T19:16:30Z</dcterms:modified>
</cp:coreProperties>
</file>